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93" firstSheet="2" activeTab="2"/>
  </bookViews>
  <sheets>
    <sheet name="Minister Final 12-12-2016" sheetId="8" r:id="rId1"/>
    <sheet name="CompletedPWD Dec16" sheetId="9" r:id="rId2"/>
    <sheet name="PW(Roads)" sheetId="31" r:id="rId3"/>
  </sheets>
  <definedNames>
    <definedName name="_xlnm._FilterDatabase" localSheetId="0" hidden="1">'Minister Final 12-12-2016'!$A$4:$X$4</definedName>
    <definedName name="_xlnm._FilterDatabase" localSheetId="2" hidden="1">'PW(Roads)'!$A$4:$P$103</definedName>
    <definedName name="_xlnm.Print_Area" localSheetId="0">'Minister Final 12-12-2016'!$A$1:$S$90</definedName>
    <definedName name="_xlnm.Print_Area" localSheetId="2">'PW(Roads)'!$A$2:$O$103</definedName>
    <definedName name="_xlnm.Print_Titles" localSheetId="0">'Minister Final 12-12-2016'!$3:$5</definedName>
    <definedName name="_xlnm.Print_Titles" localSheetId="2">'PW(Roads)'!$4:$5</definedName>
  </definedNames>
  <calcPr calcId="124519"/>
</workbook>
</file>

<file path=xl/calcChain.xml><?xml version="1.0" encoding="utf-8"?>
<calcChain xmlns="http://schemas.openxmlformats.org/spreadsheetml/2006/main">
  <c r="H13" i="31"/>
  <c r="N9"/>
  <c r="N15"/>
  <c r="N20"/>
  <c r="N25"/>
  <c r="N31"/>
  <c r="N38"/>
  <c r="N55"/>
  <c r="N74"/>
  <c r="N89"/>
  <c r="N93"/>
  <c r="N102"/>
  <c r="G102"/>
  <c r="I102"/>
  <c r="J102"/>
  <c r="K102"/>
  <c r="L102"/>
  <c r="M102"/>
  <c r="F102"/>
  <c r="G93"/>
  <c r="I93"/>
  <c r="J93"/>
  <c r="K93"/>
  <c r="L93"/>
  <c r="M93"/>
  <c r="F93"/>
  <c r="G89"/>
  <c r="I89"/>
  <c r="J89"/>
  <c r="K89"/>
  <c r="L89"/>
  <c r="M89"/>
  <c r="F89"/>
  <c r="G74"/>
  <c r="I74"/>
  <c r="J74"/>
  <c r="L74"/>
  <c r="M74"/>
  <c r="F74"/>
  <c r="G55"/>
  <c r="I55"/>
  <c r="J55"/>
  <c r="L55"/>
  <c r="M55"/>
  <c r="F55"/>
  <c r="G38"/>
  <c r="I38"/>
  <c r="J38"/>
  <c r="K38"/>
  <c r="L38"/>
  <c r="M38"/>
  <c r="F38"/>
  <c r="G31"/>
  <c r="I31"/>
  <c r="J31"/>
  <c r="K31"/>
  <c r="L31"/>
  <c r="M31"/>
  <c r="F31"/>
  <c r="G25"/>
  <c r="I25"/>
  <c r="J25"/>
  <c r="K25"/>
  <c r="L25"/>
  <c r="M25"/>
  <c r="F25"/>
  <c r="G20"/>
  <c r="I20"/>
  <c r="J20"/>
  <c r="K20"/>
  <c r="L20"/>
  <c r="M20"/>
  <c r="F20"/>
  <c r="G15"/>
  <c r="I15"/>
  <c r="J15"/>
  <c r="K15"/>
  <c r="L15"/>
  <c r="M15"/>
  <c r="F15"/>
  <c r="G9"/>
  <c r="I9"/>
  <c r="J9"/>
  <c r="K9"/>
  <c r="L9"/>
  <c r="M9"/>
  <c r="F9"/>
  <c r="P11"/>
  <c r="H101"/>
  <c r="H100"/>
  <c r="H99"/>
  <c r="H98"/>
  <c r="H97"/>
  <c r="H95"/>
  <c r="H92"/>
  <c r="H91"/>
  <c r="H88"/>
  <c r="H87"/>
  <c r="H86"/>
  <c r="H85"/>
  <c r="H84"/>
  <c r="H83"/>
  <c r="H82"/>
  <c r="H81"/>
  <c r="H80"/>
  <c r="H79"/>
  <c r="H78"/>
  <c r="H77"/>
  <c r="H76"/>
  <c r="H72"/>
  <c r="H71"/>
  <c r="H70"/>
  <c r="H69"/>
  <c r="H68"/>
  <c r="H67"/>
  <c r="H66"/>
  <c r="H65"/>
  <c r="H64"/>
  <c r="H63"/>
  <c r="H62"/>
  <c r="H61"/>
  <c r="H60"/>
  <c r="H59"/>
  <c r="H58"/>
  <c r="K57"/>
  <c r="K74" s="1"/>
  <c r="H57"/>
  <c r="H54"/>
  <c r="H53"/>
  <c r="H52"/>
  <c r="H51"/>
  <c r="K50"/>
  <c r="H50"/>
  <c r="H49"/>
  <c r="H48"/>
  <c r="H47"/>
  <c r="H46"/>
  <c r="H45"/>
  <c r="H44"/>
  <c r="K43"/>
  <c r="K55" s="1"/>
  <c r="H43"/>
  <c r="H42"/>
  <c r="H41"/>
  <c r="H40"/>
  <c r="H37"/>
  <c r="H36"/>
  <c r="H35"/>
  <c r="H34"/>
  <c r="H33"/>
  <c r="H30"/>
  <c r="H29"/>
  <c r="H28"/>
  <c r="H27"/>
  <c r="H24"/>
  <c r="H23"/>
  <c r="H22"/>
  <c r="H19"/>
  <c r="H18"/>
  <c r="H17"/>
  <c r="H14"/>
  <c r="H12"/>
  <c r="H11"/>
  <c r="H8"/>
  <c r="H7"/>
  <c r="H31" l="1"/>
  <c r="H38"/>
  <c r="H93"/>
  <c r="N103"/>
  <c r="H9"/>
  <c r="H25"/>
  <c r="H102"/>
  <c r="H15"/>
  <c r="H20"/>
  <c r="H55"/>
  <c r="H89"/>
  <c r="F103"/>
  <c r="G103"/>
  <c r="H74"/>
  <c r="M103"/>
  <c r="J103"/>
  <c r="I103"/>
  <c r="L103"/>
  <c r="K103"/>
  <c r="H103" l="1"/>
  <c r="G293" i="9" l="1"/>
  <c r="F293"/>
  <c r="E293"/>
  <c r="D293"/>
  <c r="G270"/>
  <c r="F270"/>
  <c r="E270"/>
  <c r="D270"/>
  <c r="G262"/>
  <c r="G271" s="1"/>
  <c r="F262"/>
  <c r="F271" s="1"/>
  <c r="E262"/>
  <c r="E271" s="1"/>
  <c r="D262"/>
  <c r="D271" s="1"/>
  <c r="G217"/>
  <c r="F217"/>
  <c r="E217"/>
  <c r="D217"/>
  <c r="G213"/>
  <c r="G218" s="1"/>
  <c r="F213"/>
  <c r="F218" s="1"/>
  <c r="E213"/>
  <c r="E218" s="1"/>
  <c r="D213"/>
  <c r="D218" s="1"/>
  <c r="G204"/>
  <c r="F204"/>
  <c r="E204"/>
  <c r="D204"/>
  <c r="G190"/>
  <c r="F190"/>
  <c r="E190"/>
  <c r="D190"/>
  <c r="G184"/>
  <c r="F184"/>
  <c r="E184"/>
  <c r="D184"/>
  <c r="G181"/>
  <c r="F181"/>
  <c r="E181"/>
  <c r="D181"/>
  <c r="G177"/>
  <c r="F177"/>
  <c r="E177"/>
  <c r="D177"/>
  <c r="G168"/>
  <c r="F168"/>
  <c r="E168"/>
  <c r="D168"/>
  <c r="G164"/>
  <c r="F164"/>
  <c r="E164"/>
  <c r="D164"/>
  <c r="G157"/>
  <c r="F157"/>
  <c r="E157"/>
  <c r="D157"/>
  <c r="G151"/>
  <c r="F151"/>
  <c r="E151"/>
  <c r="D151"/>
  <c r="G142"/>
  <c r="F142"/>
  <c r="E142"/>
  <c r="D142"/>
  <c r="G98"/>
  <c r="G294" s="1"/>
  <c r="F98"/>
  <c r="F294" s="1"/>
  <c r="E98"/>
  <c r="E294" s="1"/>
  <c r="D98"/>
  <c r="D294" s="1"/>
  <c r="L88" i="8"/>
  <c r="M88"/>
  <c r="K88"/>
  <c r="J88"/>
  <c r="I88"/>
  <c r="H88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H54"/>
  <c r="H55"/>
  <c r="H56"/>
  <c r="H57"/>
  <c r="H58"/>
  <c r="H59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F88"/>
  <c r="N67"/>
  <c r="O86"/>
  <c r="N44"/>
  <c r="L89"/>
  <c r="K89"/>
  <c r="F89"/>
  <c r="N82"/>
  <c r="N66"/>
  <c r="N61"/>
  <c r="N57"/>
  <c r="N41"/>
  <c r="N39"/>
  <c r="N34"/>
  <c r="N32"/>
  <c r="N88" l="1"/>
</calcChain>
</file>

<file path=xl/sharedStrings.xml><?xml version="1.0" encoding="utf-8"?>
<sst xmlns="http://schemas.openxmlformats.org/spreadsheetml/2006/main" count="1240" uniqueCount="585">
  <si>
    <t>NLPCR-ASSAM</t>
  </si>
  <si>
    <t xml:space="preserve">Status of Ongoing Projects </t>
  </si>
  <si>
    <t>Sl. No.</t>
  </si>
  <si>
    <t>NLCPR Project</t>
  </si>
  <si>
    <t>Sanction Date</t>
  </si>
  <si>
    <t>Approved Cost</t>
  </si>
  <si>
    <t>UC pending</t>
  </si>
  <si>
    <t>Amount</t>
  </si>
  <si>
    <t>Street Lighting in Jorhat City leading to Jorhat Airport</t>
  </si>
  <si>
    <t>Construction of RCC Bridge No. 1/1, 3/1 and 5/1 on Bahirjonai Berachapari Road in Dhemaji District (Assam) with approaches</t>
  </si>
  <si>
    <t>Construction of RCC Bridge No. 1/1, 4/1 and 5/1 on Sripani Jengrai Road in Dhemaji District (Assam) with approaches</t>
  </si>
  <si>
    <t>Construction of RCC bridge No.26/3 on Samar Ali Das Road in Karbi Anglong District in Assam</t>
  </si>
  <si>
    <t>Construction of RCC Bridge No.4/3, 10/2 and 14/1 on Pengeri Philobari Road in Tinsukia District with approaches</t>
  </si>
  <si>
    <t>Construction of RCC Bridge No.27/2, 28/1,29/1,30/2,32/2,35/1 and 45/1 including approaches on Dhubri-Kachugaon Road in Kokrajhar</t>
  </si>
  <si>
    <t>Construction of RCC Bridge No.38/1, 43/1,43/3 and 44/2 including approaches and subway on Silchar - Hailakandi Road in Hailakandi District</t>
  </si>
  <si>
    <t>Construction of RCC Bridge No.2/2 and 4/2 including approaches on Gurnagar Tikrikilla Road in Goalpara District</t>
  </si>
  <si>
    <t>Construction of RCC Bridge No. 2/3, 5/1, 9/1, 11/1, 15/3, 16/1, 18/1 and 19/4 on Itakhola Pavoi Road in Sonitpur District (Assam) with approaches</t>
  </si>
  <si>
    <t>Construction of RCC Bridge No. 16/1, 19/1 and 19/3 on Bagals Road in Nalbari District with approaches</t>
  </si>
  <si>
    <t>Construction of RCC Bridge No. 6/1, 7/1, 8/1, 8/2, 9/1, 11/1 and 11/2 on Sepon Suffry Road in Sivasagar District (Assam) with approaches</t>
  </si>
  <si>
    <t>Construction of RCC Bridge No. 2/1 on Bamunbari to Jariguri Road in Dibrugarh District of Assam with approaches</t>
  </si>
  <si>
    <t>Construction of Road from Bhangarpar to Chandranathppur via babur bazar (Length 5.5 KM)</t>
  </si>
  <si>
    <t>Construction of Dibrugarh Sapekhati road from km 12 to Km 18 along with 2 RCC bridges No. 18/1 and 19/1 with approches (Bridge over river Buridihing at Saraighat)</t>
  </si>
  <si>
    <t>Metalling and Black Topping of Swapanpur to Ramchandi Road of Hailakandi District.</t>
  </si>
  <si>
    <t>Construction of RCC bridge no. 18/2 over stream Bahanigaon &amp; bridge no. 19/1 over river Kachikata on Laluk-Narayanpur via Bihpuria Road in Lakhimpur District</t>
  </si>
  <si>
    <t>Construction of RCC bridge No. 57/1 on Gaurisagar Moran Road and construction of RCC bridge no. 15/2 over River Disam on Naharkatia - Tinkhong Road under Dibrugarh Rural Road Division</t>
  </si>
  <si>
    <t>Construction of RCC Br. No. 32/1 on AT road (old) including approaches with protection works in Goalpara</t>
  </si>
  <si>
    <t>Rupshir Ali (Construction of Bridge Nos. 3/2,5/2 &amp;5/4)</t>
  </si>
  <si>
    <t>Construction of RCC Bridge No. 7/1,15/1 and 19/1 on Nagaon Barapujia Road(NH-38) Road division</t>
  </si>
  <si>
    <t>Improvement of Tangla Bhergaon Ramgaon Road from Ch.00 M to 9400 M including cross drainage works in Udalguri</t>
  </si>
  <si>
    <t>Upgradation of Nagaon - Bhuragaon Road via Dhing (SH-10) under Nagaon State Road Division (Nagaon District)</t>
  </si>
  <si>
    <t>Improvement of Road Network leading towards Dibru- Chaikhowa National Park under Dibrugarh Rural Road division</t>
  </si>
  <si>
    <t>Construction of RCC Bridge No. 4/1 on Dimou-Raidongia Road over river Sonai under Nagaon Rural Road Division (Nagaon District)</t>
  </si>
  <si>
    <t>Metalling and Blacktopping of Road from Borhapjan samdang via Nahoroni road to Sukanguri L.P School in Tinsukia Rural Road Subdivision / Division</t>
  </si>
  <si>
    <t>Construction of RCC Bridge No. 3/1 on Majgaon Shantipur Road over River Sonai under Nagaon rural road Division</t>
  </si>
  <si>
    <t>Metalling &amp; Black Topping of Road from Circuit House Tinsukia to NH-37 via Okanimuria Borguri Okanimuria Nakhrai and Lunpuria Kaibortogaon in Tinsukia Rural Road Subdivision/ Division</t>
  </si>
  <si>
    <t>Construction of Moran Netai Road, Dibrugarh</t>
  </si>
  <si>
    <t>Construction of Tiphuk Jajolipukhuri Road with RCC Bridge No. 3/3 in Sibsagar District</t>
  </si>
  <si>
    <t>Construction of Mohmora Ali with RCC Bridge No. 9/2 in Sibsagar District</t>
  </si>
  <si>
    <t>Construction of RCC Br. No. 2/2 and 2/3 (Renamed as Br. Nos. 3/1 and 4/6) on Shyamaprasadpur to Dossgram Road via Swapnargul over stream Singrai in Cachar District</t>
  </si>
  <si>
    <t>Const of RCC Br. No. ½ Over river Aie at Chillapara Kahibari villages on the road from Kokoijana 31-National High way to Nagaon.Manikpur 31 National Highway via Kirtanpara, Numbarpara villages under Bongaigaon rural road Divn.</t>
  </si>
  <si>
    <t>Improvement of Road Network at Sonari Town under Charaideo Rural Road Division</t>
  </si>
  <si>
    <t xml:space="preserve">Construction of RCC bridge no. 13/1, 13/2 and 30/2 on Mohbondha Road </t>
  </si>
  <si>
    <t>Construction of Br. no 2/1&amp;4/1 on Raha Barapujia road over river Botamari and Hatibandha with approaches in Nagoan District</t>
  </si>
  <si>
    <t>Improvement of JB Road</t>
  </si>
  <si>
    <t>Construction of Maijan Thakurbari road to Malukbari road in Dibrugarh District</t>
  </si>
  <si>
    <t>Improvement of Road from 1st Km of Demow Dehing Road to Dhaoma Pukhuri (Length – 10.125 Km) with R.C.C. Bridge (Length – 18.75 m) in Demow Rural Road sub - Division</t>
  </si>
  <si>
    <t>Construction of RCC Bridges and Slab Culverts by Replacing Old Bridge and slab culverts on Kamarbondha Road upto 22nd Km</t>
  </si>
  <si>
    <t>Const. Of RCC Br.No.29/1 (at Brg.) at Kuhimari Bordowa road (SH-15) with RCC Bridge.</t>
  </si>
  <si>
    <t>Construction of RCC Bridge No. 3/1 over River Pagladia on U.C Baruah Road in Nalbari District including Approaches and Protection Work</t>
  </si>
  <si>
    <t>Improvement of Naginimora Jajoli Road from Ch. 8.346 Km to Ch. 13.650 Km including conversion of SPT bridge no. 14/1 to RCC Bridge</t>
  </si>
  <si>
    <t>Construction of Kaliapani RCC bridge No.21/1 over River Dibru on Domdoma Dighaltarang Natun Gaon road with approach Road in Tinsukia</t>
  </si>
  <si>
    <t>Construction of railway over Br. at Dhing gate on Nagaon Bhurgaon via Dhing at Nagaon under NLCPR</t>
  </si>
  <si>
    <t>Construction of RCC Bridge No. 1/1 over River Doomdooma on old AT Road</t>
  </si>
  <si>
    <t>Improvement of Kanimara Nannatary Road in Nalbari District</t>
  </si>
  <si>
    <t>Construction of RCC Br.No.1/1 over river Kaldia on Sarumanikpur Maharani road.</t>
  </si>
  <si>
    <t>Construction of RCC Br. No. 7/1 on Sissibargaon Amguri Road over Singimari steam in Dhemaji District</t>
  </si>
  <si>
    <t>Construction of road from Banamali Tiniali to Rongagorh Tiniali with RCC Br. No. 2/2 over river Desang and Br. No. 8/2 on Mohmora Ali</t>
  </si>
  <si>
    <t>Const. of RCC. Br. No. 2/1 over river Belsiri on Dhekipelua to Belsiri T.E., Connecting NH-52, under Sonitpur Rural Road Division</t>
  </si>
  <si>
    <t>Construction of road from Ramhari to Bherbheri via Chamuakhat(Ch.8.00 Km to 11.50 KM) including cross drainage works (Darrang)</t>
  </si>
  <si>
    <t>Construction of RCC Bridge No.6/1 over river Katakhal at Ratanpur Ferryghat on Hailakandi Ratanpur road(MDR)</t>
  </si>
  <si>
    <t>Improvement of Mridongpara Road under NLCPR in Sibsagar District</t>
  </si>
  <si>
    <t>Construction of RCC Bridge No. 1/1 on Mohmoria to Kuruabahi via Bebejia Road over river Kalang under Nagaon Rural Road Division</t>
  </si>
  <si>
    <t>Construction of RCC Bridge no. 5/1 over river Manas connecting Goalpara and Numberpara village on the road from Tulungia at NH-31(B) to Manikpur at NH-31 via Borghola -Kirtanpara and Chakla</t>
  </si>
  <si>
    <t>Improvement of Banglagarh Jaberikuchi Road including cross drainage works in Darrang District</t>
  </si>
  <si>
    <t>Construction of road from Rongjuli IB to Kherkuta via Bechimari road with RCC Bridge 1/1, 1/3 and 5/3 under Goalpara Rural Road Division</t>
  </si>
  <si>
    <t>Construction of RCC Bridge No. 1/1 over river Barak at Sadarghat, Silchar on Silchar - Kumbhigram Road</t>
  </si>
  <si>
    <t>Construction of road from Kanuri to Binnachora (Satgaharipara) via Nalia including protection works and 4 RCC bridges</t>
  </si>
  <si>
    <t>Improvement of Morigaon – Pachatia-Damal-Dharamtul Road including construction of RCC bridge No. 5/1 over river Kolong</t>
  </si>
  <si>
    <t>Const. of road from Udharbond to Banaskandi Under Silchar Rural Road Division</t>
  </si>
  <si>
    <t>Construction of Khetri Dharmapur to Hajo Nalbari Road at Morowa via Piplibari, Kakaya,Jagara, Goalpara,Baguhati &amp; Kalakuchi</t>
  </si>
  <si>
    <t>Widening &amp; Strengthening of Lahowal- Bordubi-Tinsukia Road (L.B.T.Road) in Tinsukia District.</t>
  </si>
  <si>
    <t>Construction and widening of road from Khowang Chariali to Chenimari</t>
  </si>
  <si>
    <t>Widening and improvement of Barbora-Minirgon –Chapakhowa Road including conversion of SPT bridge No.7/1 in Tinsukia District</t>
  </si>
  <si>
    <t>Improvement of Namati to Sukani Road under PWD Dibrugarh Rural Road Division</t>
  </si>
  <si>
    <t>Construction of RCC Bridge No. 2/1 on Nandini Karaimari Road in Assam</t>
  </si>
  <si>
    <t>14-07-2009</t>
  </si>
  <si>
    <t>30-09-2009</t>
  </si>
  <si>
    <t>Improvement and upgradation of Chencoories Elgin Road including construction of Major RCC bridge over river Ghagra</t>
  </si>
  <si>
    <t>15-10-2009</t>
  </si>
  <si>
    <t>Construction of Zoo Japorigog Road (CH.0.00 to 1865.00 m from R.G. Baruah Road near State Zoo to Junction Point of Dispur Narengi Road including electrical works</t>
  </si>
  <si>
    <t>13-12-2010</t>
  </si>
  <si>
    <t>Construction of RCC Bridge No. 24/1 on Morigaon Moirabari Road in Morigaon District</t>
  </si>
  <si>
    <t>25-01-2011</t>
  </si>
  <si>
    <t>Construction of Bridge No. 1/1 including approaches and protection work over Jatinga at Borkhola on Mahasadak to Borkhola road</t>
  </si>
  <si>
    <t>22-02-2013</t>
  </si>
  <si>
    <t>Improvement of Singimari –Sualkuchi Road including cross drainage works &amp; road side drains in Kamrup district</t>
  </si>
  <si>
    <t>25-03-2013</t>
  </si>
  <si>
    <t>Constn of road from 52.0 km point of NH 154 – Katlicherra Grant of District Hailakandi to Veterbond – Dullavcherra NEC road of Dist Karimganj</t>
  </si>
  <si>
    <t>27-06-2014</t>
  </si>
  <si>
    <t>Public Works(Road &amp; Bridges)                                                                                                                                                              (Rs. in lac)</t>
  </si>
  <si>
    <t>G/S recommended by P&amp;D</t>
  </si>
  <si>
    <t>CC awaited. Project completed.</t>
  </si>
  <si>
    <t xml:space="preserve">Improvement of Kharupetia Udalguri Road from Ch.0.00 Km to 15.00 Km (EW, GSB, BM &amp; SDBC, Pavement  length=15.00 km, carriage way width=5.50 m) including RCC drains in the Bazar Portion under Darrang District” </t>
  </si>
  <si>
    <t>Construction of RCC Bridge.No.2/1 on the road from NH-52 to Kuwaripukhuri via Fakirapara and RCC Br.No 7/1 on Nimtoli kachomari Road including approach and protection works in Darrang District.</t>
  </si>
  <si>
    <t>Construction of road side drain cum foothpath  and provision for roadside streetlight illumination in Naharkotia Town in Dibrugarh Rural Road Division.</t>
  </si>
  <si>
    <t>2008-09</t>
  </si>
  <si>
    <t xml:space="preserve"> Funds awaited from MDoNER.                                               .  </t>
  </si>
  <si>
    <t>State Share  Recmnd by P&amp;D</t>
  </si>
  <si>
    <t xml:space="preserve">FOC received by Deptt (G/S) </t>
  </si>
  <si>
    <t>FOC received by Deptt (S/S)</t>
  </si>
  <si>
    <t>Physical Progress</t>
  </si>
  <si>
    <t>Release by MDoNER</t>
  </si>
  <si>
    <t>Construction of road and minor bridge from Motinagar to Buban hill Temple - Phase I</t>
  </si>
  <si>
    <t xml:space="preserve">Balance UC &amp; C.C received but yet to send MDoNER  due to non receipt of undertaking from PWD as sought by P&amp;D Deptt. </t>
  </si>
  <si>
    <t xml:space="preserve">CC forwarded to MDoNER on 22.07.2016.3rd installment awaited. </t>
  </si>
  <si>
    <t>Construction of road from Rangamati to kalaigaon road janaram chowka to aaola chowka</t>
  </si>
  <si>
    <t>Construction of RCC Bridge No. 12/1 on Goroimari -Dewaguri Laharighat Road with approaches in Assam</t>
  </si>
  <si>
    <t>Utilisation Certificate received</t>
  </si>
  <si>
    <t xml:space="preserve">Fund awaited from MDoNER. </t>
  </si>
  <si>
    <t>Suo moto FOC issued of Rs. 5.8654.</t>
  </si>
  <si>
    <t>UC for Rs. 58.63L (G/S) &amp; Rs. 10.78L (S/S) received &amp; is under process.</t>
  </si>
  <si>
    <t>3rd installment is awaited. Suo moto FOC issued.</t>
  </si>
  <si>
    <t>3rd instalment awaited.</t>
  </si>
  <si>
    <t>Balance UC awaited from Deptt. Payment not received as informed by PWD.</t>
  </si>
  <si>
    <t>3rd installment of Rs. 95.00L released by MDoNER on 11.03.2016.  Deptt. yet to move for fund.</t>
  </si>
  <si>
    <t>2nd instalment of Rs. 1425.60L received on 22-08-2016.</t>
  </si>
  <si>
    <t>Deptt. yet to move for balance fund.</t>
  </si>
  <si>
    <t>Rs. 84.06 L demand yet to move for fund by the Deptt.</t>
  </si>
  <si>
    <t>Deptt. yet to move for balance fund. UC for Rs. 154.75L forwarded to MDoNER on 14-09-2016.</t>
  </si>
  <si>
    <t>Suo moto FOC received of Rs. 90.22L.</t>
  </si>
  <si>
    <t>2nd instalment awaited.</t>
  </si>
  <si>
    <t>Remarks</t>
  </si>
  <si>
    <t>AA not yet accorded.</t>
  </si>
  <si>
    <r>
      <rPr>
        <b/>
        <sz val="20"/>
        <rFont val="Times New Roman"/>
        <family val="1"/>
      </rPr>
      <t>C/C forwarded to M/DoNER on 08-10-2015.</t>
    </r>
    <r>
      <rPr>
        <sz val="20"/>
        <rFont val="Times New Roman"/>
        <family val="1"/>
      </rPr>
      <t>U/C of State Share is Awaited.Department requested to furnish U/C of S/S (on 08-10-2015)</t>
    </r>
  </si>
  <si>
    <t>Department yet to move for balance fund for Rs. 166.59 lakh</t>
  </si>
  <si>
    <t xml:space="preserve">Balance work is taken up under CMs special package.  </t>
  </si>
  <si>
    <t xml:space="preserve">Department  yet to move for balance fund.  </t>
  </si>
  <si>
    <t>demand for balance fund awaited from PWD® .</t>
  </si>
  <si>
    <t>UC for Rs.42.12 lakh under  process.</t>
  </si>
  <si>
    <t>Rs. 50.48 lakh payment under process .UC awaited.</t>
  </si>
  <si>
    <t>Fund yet to be moved/ received by Deptt.</t>
  </si>
  <si>
    <t>UC for RS. 227.25L forwarded to MDoNER on 14-09-2016.  Fund awaited from MDoNER.</t>
  </si>
  <si>
    <t xml:space="preserve">UC Rs.73.45771 L(GS) &amp; Rs. 20.00 lakh (SS)  forwarded to MDoNER on 14.10.2016. </t>
  </si>
  <si>
    <t xml:space="preserve">UC of Rs. 58.35 lakh (GS) forwarded to MDoNER on 14.10.2016. Project completed. </t>
  </si>
  <si>
    <t>UC for Rs. 290.50 L (GS) forwarded to MDoNER on 15.10.2016.</t>
  </si>
  <si>
    <t>UC for Rs. 129.00 lakh (GS)  forwarded to MDoNER on 15.10.2016.</t>
  </si>
  <si>
    <t>UC of Rs. 500.00L (GS) forwarded to MDoNER on 15.10.2016.</t>
  </si>
  <si>
    <t>UC for Rs. 107.14L forwarded to MDoNER on 15/10/2016.</t>
  </si>
  <si>
    <t>Deptt. yet to move for fund of Rs. 231.56L. UC for Rs. 40.08 lakh forwarded to MDoNER on 18.02.2016.</t>
  </si>
  <si>
    <t>UC for Rs. 25.56499L forwarded to MDoNER on 15/10/2016.</t>
  </si>
  <si>
    <t>MDoNER releases Rs. 657.80L as 2nd instalment on 27-06-2016.Rs. 657.80 lakh recommended by P&amp;D on 21.10.2016.</t>
  </si>
  <si>
    <t xml:space="preserve">Rs. 53.09096 lakh recommended by P&amp;D on 21.10.2016.  </t>
  </si>
  <si>
    <t>Rs.82.15 lakh released by MDoNER on 21.03.2016 as 3rd Instalment . Rs. 64.99821 lakh recommended by P&amp;D on 21.10.2016.</t>
  </si>
  <si>
    <t xml:space="preserve"> Rs. 11.20 lakh (GS) forwarded to MDoNEr on 8.11.2016.3rd Instalment awaited.</t>
  </si>
  <si>
    <t>UC Rs. 15.05 lakh (GS) forwarded to MDoNER on 8.11.2016. Fund awaited.</t>
  </si>
  <si>
    <t>3rd installment  awaited.Rs.3.73 lakh SS rcomen. by p&amp;d on 8.11.16</t>
  </si>
  <si>
    <t xml:space="preserve">UC for Rs. 188.61L forwarded to MDoNER on 15/10/2016.  Rs. 128.23L yet to move for fund by Deptt.Rs. 15.02 lakh recom by P&amp;D on  10.11.16 </t>
  </si>
  <si>
    <t>Suo moto FOC received Rs. 1.15L. UC Rs. 15.36 lakh (GS) forwarded to MDoNER on 29.11.2016.</t>
  </si>
  <si>
    <t>UC Rs. 164.47 lakh (GS) forwarded to MDoNER on  29.11.16.</t>
  </si>
  <si>
    <t>3rd installment Rs. 365.25 lakh released by MDoNER on 18.3.2016.  UC Rs. 365.25 lakh forwarded to MDoNER on 29.11.2016.</t>
  </si>
  <si>
    <t xml:space="preserve">UC Rs. 21.81 lakh forwarded to MDoNER on 29.11.16.172.936  lakh (GS) forwarded to MDoNER on 15.10.2016.   </t>
  </si>
  <si>
    <t>Rs. 45.76689 lakh (GS) recommended by P&amp;D on 23.11.16.</t>
  </si>
  <si>
    <t>UC of  Rs. 92.07 lakh forwarded to MDoNER on 29.09.2016.2nd install awaited. Rs. 16.32685 lakh (SS) recommen by P&amp;D on 28.11.2016.</t>
  </si>
  <si>
    <t xml:space="preserve">UC Rs. 144.88477 lakh forwarded to MDoNER on 8.11.2016. Rs. 69.00831  L recommended by P&amp;D on 10.11.16.Rs. 93.11523 lakh (GS) reco by P&amp;D on 3.12.2016. </t>
  </si>
  <si>
    <t xml:space="preserve">UC Rs. 4.38 L (GS) against 2nd installment forwarded to MDoNER on 15.10.16. 3rd inst. Received on 29.9.2016.Rs. 48.38322 lakh recom by P&amp;D on 28.11.16. </t>
  </si>
  <si>
    <t xml:space="preserve">UC Rs. 22.78592 lakh received and under process. </t>
  </si>
  <si>
    <t>CC submitted on 14.10.2016. UC Rs. 7.61 lakh received &amp; under process.</t>
  </si>
  <si>
    <t>UC  Rs. 2.34 L.under process. 3rd Instalment Rs. 116.32 lakh received on 19.08.2016.</t>
  </si>
  <si>
    <t>UC Rs.  4.15L under process.</t>
  </si>
  <si>
    <t>UC  Rs. 19.35 lakh (SS) forwarded to Mdoner on 29.09.16.Rs. 9.16713 l (SS) recom by P&amp;D on 29.11.16.UC Rs. 100.00 lakh under process</t>
  </si>
  <si>
    <t>UC Rs. 415.00 lakh (GS) &amp; Rs. 140.857 lakh (SS) forwarded to MDoNER on 15.10.2016.UC Rs. 84.99 l under process.</t>
  </si>
  <si>
    <t>MDoNER releases Rs.112.51L as 2nd instalment on 27/06/2016. Deptt. yet to move for fund.SS Rs. 7.01572 recomm by P&amp;D on 9.11.16.</t>
  </si>
  <si>
    <t>MDoNER releases Rs 51.27L as 3rd instalment on 25/04/2016. balance amount under process for payment.</t>
  </si>
  <si>
    <t>MDoNER releases Rs. 60.50L as 3rd instalment on 18/04/2016. UC for Rs. 52.49368L forwarded to MDONER on 15/10/2016.</t>
  </si>
  <si>
    <t>MDoNER released Rs. 87.32L as 3rd instalment on 29/07/2016 &amp; Deptt. yet to move for balance fund.</t>
  </si>
  <si>
    <t>MDoNER releases Rs. 137.14L as 3rd instalment on 09/08/2016.</t>
  </si>
  <si>
    <t>MDoNER releases Rs.91.90L as 2nd instalment on 19/08/2016.</t>
  </si>
  <si>
    <t>MDoNER releases Rs.52.26L as 3rd instalment on 05/09/2016. UC for Rs.105.82 forwarded to MDoNER on 29-06-2015. CC submitted on 29.06.2015.</t>
  </si>
  <si>
    <t xml:space="preserve">MDoNER releases Rs.252.41L as 2nd instalment on 05/09/2016. </t>
  </si>
  <si>
    <t xml:space="preserve">MDoNER releases Rs.259.70L as 2nd instalment on 05/09/2016. UC for Rs. 43.6507L forwarded to MDoNER on 16-08-2016. </t>
  </si>
  <si>
    <t xml:space="preserve">MDoNER releases Rs.47.53 L as 3rd instalment on 05/09/2016. </t>
  </si>
  <si>
    <t xml:space="preserve">MDoNER releases Rs.181.32L as 3rd instalment on 20/09/2016. </t>
  </si>
  <si>
    <t xml:space="preserve">MDoNER releases Rs.39.33L as 3rd instalment on 15/09/2016. </t>
  </si>
  <si>
    <t>MDoNER releases Rs.645.77L as 2nd instalment on 24/11/2016. UC for Rs.645.00 L (GS) forwarded to MDoNER on 15.10.2016. Rs. 71.75 lakh recom. By P&amp;D on 9.11.2016.</t>
  </si>
  <si>
    <t xml:space="preserve">UC for Rs. 176.36811L forwarded to MDoNER on 15/10/2016.UC Rs. 866.88 l (GS) sub to Mdoner on 3.12.16. P&amp;D recommended Rs.107.517L (S/S) on 23/11/2016. </t>
  </si>
  <si>
    <t>C/C  forwarded to MDoNER on 18.02.2016. Dept.yet to move for balance fund</t>
  </si>
  <si>
    <t>Deptt. yet to move for Rs.98.00L which is recently released.</t>
  </si>
  <si>
    <t xml:space="preserve">Jorhat </t>
  </si>
  <si>
    <t>Dhemaji</t>
  </si>
  <si>
    <t>Kokrajhar</t>
  </si>
  <si>
    <t>Goalpara</t>
  </si>
  <si>
    <t>Bongaigaon</t>
  </si>
  <si>
    <t xml:space="preserve"> Nalbari</t>
  </si>
  <si>
    <t>Barpeta</t>
  </si>
  <si>
    <t xml:space="preserve">Darrang </t>
  </si>
  <si>
    <t>Dhubri</t>
  </si>
  <si>
    <t>Kamrup(M)</t>
  </si>
  <si>
    <t>Udalguri</t>
  </si>
  <si>
    <t>Nalbari</t>
  </si>
  <si>
    <t xml:space="preserve">Dhemaji </t>
  </si>
  <si>
    <t>Karimganj</t>
  </si>
  <si>
    <t>Dibrugarh</t>
  </si>
  <si>
    <t>Nagaon</t>
  </si>
  <si>
    <t>Cachar</t>
  </si>
  <si>
    <t>Tinsukia</t>
  </si>
  <si>
    <t>LIST OF COMPLETED PROJECTS UNDER THE NON-LAPSABLE CENTRAL POOL OF RESOURCES                                                   ( as on 08-07-2015 )</t>
  </si>
  <si>
    <t xml:space="preserve">     </t>
  </si>
  <si>
    <t>(Rs. in crore)</t>
  </si>
  <si>
    <t>Name of the Project</t>
  </si>
  <si>
    <t>Year of sanction</t>
  </si>
  <si>
    <t>Number of the Project</t>
  </si>
  <si>
    <t>Approved cost</t>
  </si>
  <si>
    <t xml:space="preserve">Total fund Released by MDONER </t>
  </si>
  <si>
    <t xml:space="preserve">Total fund Utilised by GOA </t>
  </si>
  <si>
    <t>Status</t>
  </si>
  <si>
    <t>I</t>
  </si>
  <si>
    <t>PWD(ROAD SCHEMES)</t>
  </si>
  <si>
    <t>Diguncherra to Airport</t>
  </si>
  <si>
    <t>1999-2000</t>
  </si>
  <si>
    <t>Completion Certificate submitted to DONER</t>
  </si>
  <si>
    <t>Jarighat to Lakhicherra Road</t>
  </si>
  <si>
    <t>Haticherra - Dudpatil - Madurannamukh</t>
  </si>
  <si>
    <t>Improvement of Kamakhya Temple Road</t>
  </si>
  <si>
    <t>2002-03</t>
  </si>
  <si>
    <t>Construction of RCC bridge No.40/1 on Bagals Road in Kamrup District In Assam.</t>
  </si>
  <si>
    <t>2004-05</t>
  </si>
  <si>
    <t xml:space="preserve"> Construction of Road from Beltola Chariali to Sarusajai (Bisnu Rava Road) Guwahati, Assam.</t>
  </si>
  <si>
    <t>2005-06</t>
  </si>
  <si>
    <t>Construction of RCC bridge on 21/1 and 22/1 on North Guwahati - Mandakata Road.</t>
  </si>
  <si>
    <t>2003-04</t>
  </si>
  <si>
    <t>Construction of RCC Bridge No.1/1, 2/1 and 2/2 on Jonnai Silapathar Road in Dhemaji District in Assam.</t>
  </si>
  <si>
    <t>Bhangagarh - Bharalumukh VIP road for National Games - 2005.</t>
  </si>
  <si>
    <t>Hatigaon - Bhetapara Road in connection with National Games - 2005.</t>
  </si>
  <si>
    <t>Construction of RCC Bridge No.156/2, 159/1,163/2, 165/3, 172/2, 177/1 and 182/2 on Dhodar Ali Road in Sibsagar District.</t>
  </si>
  <si>
    <t>Construction of RCC Bridge No.1/3, 2/1 and 3/1 on Namti Ali Road in Sibsagar District.</t>
  </si>
  <si>
    <t>Construction of Additional two lane Rail over Bridge at A.T.Road at Maligaon, Guwahati.</t>
  </si>
  <si>
    <t>Construction of RCC Bridge No.3/2 over river Mansiri  on Charduar   Road in Sonitpur District with approaches.</t>
  </si>
  <si>
    <t>Construction of RCC bridge on 4/1 on Hatigaon - Bhetapara Road.</t>
  </si>
  <si>
    <t>Jagun Kharsang Road</t>
  </si>
  <si>
    <t>Construction of RCC Bridge No.6/1 on Udalguri Barbengera Road in Darrang District.</t>
  </si>
  <si>
    <t>Construction of RCC Bridge No.2/2 on Haripur Sansarghat Road in Nalbari District in Assam.</t>
  </si>
  <si>
    <t>Construction of RCC Bridge No.20/1 on Nalbari Palla Road in Nalbari District in Assam.</t>
  </si>
  <si>
    <t>Construction of RCC bridge No.8/2, 20/1, 21/1, 23/3, 29/2, 32/1, 36/1 and 40/1  on Mangaldoi Bhutiachang  Road in Darrang District In Assam.</t>
  </si>
  <si>
    <t>Construction of RCC Bridge No.1/2 and 3/1 on Sarupeta-Bhuyan para Road in Barpeta District.</t>
  </si>
  <si>
    <t xml:space="preserve"> Construction of RCC Bridge No.1/1, 4/1, 8/1 and 9/2  on Fakiragram-Sapatgram  Road in Dhubri District with approaches.</t>
  </si>
  <si>
    <t>Construction of RCC Bridge No.5/1 on Sonakhira - Bubrighat  Road in Karimganj Dist. With approaches.</t>
  </si>
  <si>
    <t>Construction of RCC Bridge No.3/1 on Pukia - Silapathar Road in Dhemaji Dist.</t>
  </si>
  <si>
    <t>2006-07</t>
  </si>
  <si>
    <t>Construction of RCC Bridge No.5/1,7/1,8/1,9/1 &amp; 11/1 on Jogighopa-Chapar Road in Goalpara Dist. With approaches.</t>
  </si>
  <si>
    <t xml:space="preserve"> Construction of 4 lane Tripura road including electrical works from NH-37 Bye Pass to GS road (Six Mile) via Jayanagar Chariali from ch. 0.00m 1650m.(Kamrup Dist.)</t>
  </si>
  <si>
    <t>Construction of RCC bridge No.3/1, 3/2, 6/3, 6/4, 6/6, 10/5,12/1,13/1,21/2 and 23/2 on Border Roads (Gar Ali) in Jorhat District In Assam.</t>
  </si>
  <si>
    <t>Construction of RCC Bridge No.1/1 and 2/3 on Additional Approach to Airport road.</t>
  </si>
  <si>
    <t>Construction of RCC Bridge No.42/5 &amp; 74/1 on DLHS Road.</t>
  </si>
  <si>
    <t>Construction of RCC Bridge No.24/1 on Barpathar - Bokajan Deithor - Chowkihola (BBDC) Road in Karbi Anglong District in Assam.</t>
  </si>
  <si>
    <t>Construction of RCC Bridge No.40/2 on CPDMDK  Road in Karbi Anglong District in Assam.</t>
  </si>
  <si>
    <t>STREET LIGHTS  From Lokpriya Gopinath Bordoloi International Airport upto Jalukbari near Gauhati University for National Games 2005 in Assam.</t>
  </si>
  <si>
    <t>Construction of RCC bridge No.12/1 and 12/2 on Bangaon Jagara Road in Nalbari District In Assam.</t>
  </si>
  <si>
    <t>Construction of RCC Bridge No.17/4, 19/4, 20/2 and 26/1  on Mt. Sepon Sunpura  Road in Sibsagar District with approaches.</t>
  </si>
  <si>
    <t>i) Construction of RCC Bridge No.6/1  on Chariali Pavoi  Road in Sonitpur District with approaches.</t>
  </si>
  <si>
    <t>Construction of RCC Bridge No.2/3,7/2 &amp; 3/2 on Bengbari-Ambangaon Road in Udalguri Dist. With approaches.</t>
  </si>
  <si>
    <t>Improvement of Roads of Sibsagar Town (MP)</t>
  </si>
  <si>
    <t>2007-08</t>
  </si>
  <si>
    <t>Upgradation of Nagaon Barapujia Rd. (MP)</t>
  </si>
  <si>
    <t>Improvement of Nagaon Marikolong Nonai Dakhinpat Rd. (MP)</t>
  </si>
  <si>
    <t>Widening &amp; Raising of Nazirakhat Sonapur road.(MP)</t>
  </si>
  <si>
    <t>Improvement of Road from Kahilipara to Donbosco School at Dakhingaon.(MP)</t>
  </si>
  <si>
    <t>Improvement of Rampur Model Road (MP)</t>
  </si>
  <si>
    <t>Construction of RCC Bridge No.4/2, 9/2, 10/2 and 17/1 on Met-Na-Ali Road (Jorhat- Titabor) in Jorhat District.</t>
  </si>
  <si>
    <t>Construction of RCC Bridge No.24/2, 32/2 on Mt. Golaghat Merapani Road in Golaghat Dist. With approaches.</t>
  </si>
  <si>
    <t>Construction of RCC Bridge No.4/1 &amp; 15/1 on Nagaon - Bhuragaon Road in Nagaon Dist.</t>
  </si>
  <si>
    <t xml:space="preserve">Construction of RCC Br. No.1/1 &amp; 4/1 on Nilbagan -Hojai road in Nagaon District. </t>
  </si>
  <si>
    <t xml:space="preserve">Construction of RCC bridge No.1/1 over river Channel Gadadhar on Silairpar- Borshijhora Road in Dhubri Dist. </t>
  </si>
  <si>
    <t>Improvement of Badlapara to Dharamjuli Road under Udalguri R.R. Division</t>
  </si>
  <si>
    <t xml:space="preserve">Construction of RCC Br. No. 4/1on Belguri Satrsal Road in Dhubri District.Road </t>
  </si>
  <si>
    <t>Construction of RCC Bridge No.13/1, 14/1, 15/1, 20/3 and 22/1  on Silchar Kumbhirgram  Road in Cachar District in Assam.</t>
  </si>
  <si>
    <t>v) Construction of RCC Bridge No.9/2  on Borbhogia-Mikirbheta   Road in Marigaon District with approaches.</t>
  </si>
  <si>
    <t>Construction of RCC Bridge No.4/1, 6/1 and 14/1 on North Lakhimpur- Kamalabari Road with approaches.</t>
  </si>
  <si>
    <t>Construction of RCC Bridge No.2/1  on Kokrajhar-Monakucha  Road in Kokrajhar District with approaches.</t>
  </si>
  <si>
    <t>Construction of RCC Bridge No.35/2 and 53/2 on Moran Naharkatia  Road in Dibrugarh District in Assam.</t>
  </si>
  <si>
    <t xml:space="preserve"> Construction of RCC Bridge No.5/1 on Buragohain - Tinthengia  Road in Dibrugarh Dist. With approaches.</t>
  </si>
  <si>
    <t xml:space="preserve">Construction of RCC Br. No.1/1  over river Santijan on Srimanta Sankar Deva Goveshana Kendra  in Nagaon  District. </t>
  </si>
  <si>
    <t xml:space="preserve">Construction of RCC Br. No. 7/1 on Dharamtul dandua Road with approaches </t>
  </si>
  <si>
    <t>Improvement of Bezera Balikuchi roadin Kamrup (R) (1938)</t>
  </si>
  <si>
    <t>2010-11</t>
  </si>
  <si>
    <t>Construction of Rcc Br. No. 4/1 extn. On garmari Gaalmari Road</t>
  </si>
  <si>
    <t>2009-10</t>
  </si>
  <si>
    <r>
      <t>Improvement of Road in Jorhat Town</t>
    </r>
    <r>
      <rPr>
        <b/>
        <sz val="18"/>
        <color theme="1"/>
        <rFont val="Times New Roman"/>
        <family val="1"/>
      </rPr>
      <t>(MP)</t>
    </r>
  </si>
  <si>
    <r>
      <t>Improvement of Dolgaon Kapati Rd.(Orang Dolgaon Rd.)</t>
    </r>
    <r>
      <rPr>
        <b/>
        <sz val="18"/>
        <color theme="1"/>
        <rFont val="Times New Roman"/>
        <family val="1"/>
      </rPr>
      <t xml:space="preserve"> (MP)</t>
    </r>
  </si>
  <si>
    <t xml:space="preserve"> Construction of RCC Bridge No.11/1 on Teok - Boloma - Nakachari  Road in Jorhat  Dist. With approaches.</t>
  </si>
  <si>
    <t xml:space="preserve">Improvement of Charigaon road in Jorhat </t>
  </si>
  <si>
    <t>Construction of RCC Bridge No.4/1 over river Bhogdoi and 6/1 J.B.Road in Jorhat District.</t>
  </si>
  <si>
    <t>Improvement of Barpeta road Bashbari Road leading to Manas sanctuary from 1st  km to 21st  km in Barpeta District</t>
  </si>
  <si>
    <t>Replacement of existing of RCC Br. No. 1/1, 4/1, 7/1 &amp; 8/1 on Abhyapuri-Tulungia Road via Barbhula in Bongaigaon District</t>
  </si>
  <si>
    <t>Construction of RCC Br. No.1/1 over river Kalang on Gahi- Borjoha Road.</t>
  </si>
  <si>
    <t>2011-12</t>
  </si>
  <si>
    <r>
      <t xml:space="preserve">Metalling &amp; Black topping of road from Dr. Fakaruuddin Ali Ahmed Path to Dolgobindapur via Nalbari Hindu samshan, Nalbari along with Pucca Drain and RCC Slab Culverts </t>
    </r>
    <r>
      <rPr>
        <b/>
        <sz val="18"/>
        <rFont val="Times New Roman"/>
        <family val="1"/>
      </rPr>
      <t>(MP)</t>
    </r>
  </si>
  <si>
    <t>Construction of RCC Br. No. 5/3 on Borbhogia-Mikirbheta Road in Morigoan Dist.</t>
  </si>
  <si>
    <t>Construction of RCC Br. No. 8/1 on Bhalukmari -Mikirbheta-Bhurbandha road with approaches in Morigaon District.</t>
  </si>
  <si>
    <t>Construction of RCC Bridge No.1/1  on Hazua Pota in baska.</t>
  </si>
  <si>
    <r>
      <t>Improvement of Batabari Kopti Rd.</t>
    </r>
    <r>
      <rPr>
        <b/>
        <sz val="18"/>
        <rFont val="Times New Roman"/>
        <family val="1"/>
      </rPr>
      <t xml:space="preserve"> (MP)</t>
    </r>
  </si>
  <si>
    <t>Construction of RCC Bridge No.1/1, 3/1, 3/2 &amp; 4/1 on Bhoirapur - Kulibazar Road in Dhemaji Dist. With approaches.</t>
  </si>
  <si>
    <t>CC on 2-3-15</t>
  </si>
  <si>
    <t>Construction of RCC Bridge No.10/1 &amp;, 18/1   on Bagals   Road in Nalbari District with approaches.</t>
  </si>
  <si>
    <t>Construction of RCC Bridge No.2/4,6/1 &amp; 8/1 on Dr. Jinaram Das Road in Barpeta Dist.</t>
  </si>
  <si>
    <t>Construction of RCC Br. (a) No.1/1 and 2/1 on Deroi Rongli road (b) No. 2/1 on Deopling Ramunagar road and No.3/1 Ghilaguri road in Sibsagar District.</t>
  </si>
  <si>
    <t>Completion Certificate submitted to DONER on 29-06-2015 via P&amp;D file No. PDP/PP/PWD/26/2009/99.</t>
  </si>
  <si>
    <t>Construction of Rcc Br.over river Aie.</t>
  </si>
  <si>
    <t>Completion Certificate submitted to DONER 21-05-2014.</t>
  </si>
  <si>
    <t>Construction of RCC Br. No      6/1 , 9/1 &amp; 10/1  on Ambagaon – Kathpara  solmari Singrai Rd. ( NG-17) in  Nagaon Dist</t>
  </si>
  <si>
    <t xml:space="preserve">Improvement of Tangla Bhergaon Ramgaon Road from ch.00 M to 9400 M including cross drainage works in Udalguri District. </t>
  </si>
  <si>
    <t>Completion Certificate submitted to DONER vide letter No.PDP(PP)PWD4/2008/182, dtd. 08/10/2015.</t>
  </si>
  <si>
    <t xml:space="preserve">Construction of Rangia Dhamdhama Road including RCC Br. No. 18/1, 18/2, 19/2, 20/1 and 20/3. Nalbari Dist. </t>
  </si>
  <si>
    <t>2012-13</t>
  </si>
  <si>
    <t xml:space="preserve"> MDoNER releases Rs. 188.94L on 15-02-2016 as 3rd and final installment.CC &amp; UC of (S/S)for Rs.100.77833L forwarded to MDoNER vide letter No. PDP(PP) PWD 155/2011/112 dtd.  06-10-2015.</t>
  </si>
  <si>
    <t>Construction of RCC Bridge No.12/3 on Bakulia Rajapathar  Road in Karbi Anglong District in Assam.</t>
  </si>
  <si>
    <r>
      <t>UC for Rs.69.611 L  (G/S) and Rs. 10.90L (S/S) forwarded to MDoNER on 14-10-2015.</t>
    </r>
    <r>
      <rPr>
        <sz val="18"/>
        <color indexed="10"/>
        <rFont val="Times New Roman"/>
        <family val="1"/>
      </rPr>
      <t>CC &amp; UC for Rs. 26.82L forwarded to MDoNER on 06-04-2015.</t>
    </r>
  </si>
  <si>
    <t>Upgradation of Dolgaon Town to Sialmari  via Dekerigaon Kharpunihabi  road (MP), Darrang District</t>
  </si>
  <si>
    <t>CC &amp; UC for Rs. 32.08L forwarded to MDoNER on 11-08-2016.  Work physically completed. CCwill be submitted shortly. Physical inspection report sought from DC, Darrang.</t>
  </si>
  <si>
    <t xml:space="preserve">Construction of RCC Br.No.1/2 &amp; 4/1 on old AT Road, Khowng, Dibrugarh </t>
  </si>
  <si>
    <t>CC &amp; UC for Rs. 49.96L (G/S) and Rs. 25.7589L (S/S) forwarded to MDoNER vide No. PDP(PP) PWD42/2010/60, dtd.08-08-2016. 3rd installment of Rs. 50.00L released by MDoNER. Clarification on UC sought by MDoNER &amp; PWD requested on 6-5-2014. 3rd instalment awaited</t>
  </si>
  <si>
    <t>Construction of RCC major bridge at 7th km. of Kathal Road over river Ghagra (MP), Cachar District.</t>
  </si>
  <si>
    <t xml:space="preserve">CC submitted to MDoNER vide No. PDP(PP) 54/2007/1.36, dtd 06/09/2016. UC for Rs.44.79L forwarded to MDoNER.   </t>
  </si>
  <si>
    <t xml:space="preserve">Sessa T.E. to Timona Road in Dibrugarh </t>
  </si>
  <si>
    <t xml:space="preserve">CC of Rs. 353.95L &amp; UC for Rs. 70.79 L (G/S) &amp; Rs. 7.77422L (S/S) forwarded to MDoNER vide No. PDP(PP) PWD 134/2011/185 on 06.09.2016.  DoNER releases 3rd &amp; final instalment of Rs.70.79L on 27-08-2015.  </t>
  </si>
  <si>
    <t xml:space="preserve">Construction of RCC Bridge No.10/1 on Gogamukh Ghillamara Road in Dhemaji Dist. </t>
  </si>
  <si>
    <r>
      <rPr>
        <b/>
        <sz val="18"/>
        <rFont val="Times New Roman"/>
        <family val="1"/>
      </rPr>
      <t>CC</t>
    </r>
    <r>
      <rPr>
        <sz val="18"/>
        <rFont val="Times New Roman"/>
        <family val="1"/>
      </rPr>
      <t xml:space="preserve">, UC for Rs. 20.56L (G/S) out of 3rd instalment of Rs.20.56L forwarded to MDoNER on 04/09/2015.  </t>
    </r>
  </si>
  <si>
    <t>Construction of RCC Bridge No.1/2 on Manja to Hidim Teron Road in Karbi Anglong District in Assam.</t>
  </si>
  <si>
    <t xml:space="preserve">Completion Certificate for Rs. 178.12L submitted to MDoNER vide NO. PDP(PP) 38/2008/73 on 14-09-2016. </t>
  </si>
  <si>
    <t>Construction of RCC Br. No.1/11 over Tanghat Channel on NH-31(tanghat to Asharkandi Ghegraralga Road) Dhubri District</t>
  </si>
  <si>
    <t xml:space="preserve">CC&amp; UC for Rs. 58.49L forwarded to MDoNER vide No. PDP(PP) PWD 53/2007/113 dtd. 14-09-2016.Completion Certificate along with UC for S/S of Rs. 9.68L forwarded to MDoNER vide letter No. PDP(PP)pWD 5/2010/99, dtd. 22-01-2016.  </t>
  </si>
  <si>
    <t>Construction of Rcc Br. No.6/2, 7/3, 8/2, 10/1 and 11/1 over branches of river Kaloo on A.P.S. Road, Dhubri District.</t>
  </si>
  <si>
    <t xml:space="preserve">CC &amp; UC for Rs. 250.00L forwarded to MDoNER vide No. PDP(PP) PWD 53/2007/113, dtd. 14-09-2016.   Completion Certificate along with UC for S/S of Rs. 39.039L forwarded to MDoNER vide letter NO. PDP(PP) PWD 154/2011/134, dtd. 29/01/2016.  </t>
  </si>
  <si>
    <t>Construction of road with RCC Bridge (2nos.) from Pazipur Dhurkuchi to Borbari Narapara Road.</t>
  </si>
  <si>
    <t>2013-14</t>
  </si>
  <si>
    <r>
      <t xml:space="preserve">CC &amp; UC for Rs. 154.29L forwarded to MDoNER vide No. PDP(PP) PWD 53/2007/113, dtd 14-09-2016. .  </t>
    </r>
    <r>
      <rPr>
        <sz val="18"/>
        <color indexed="10"/>
        <rFont val="Times New Roman"/>
        <family val="1"/>
      </rPr>
      <t xml:space="preserve"> </t>
    </r>
  </si>
  <si>
    <t>Construction of Road from Rangamati to Kalaigaon Road (between) Janaram Chowka to Aaola Chowka in Darrang District.</t>
  </si>
  <si>
    <t xml:space="preserve">UC for Rs. 58.35L (G/S) &amp; Rs. 6.578L (S/S) forwarded to MDoNER on 15/10/2016.  Completion Certificate submitted to DoNER vide letter No. PDP(PP) PWD64/2010/147, dtd. 10-12-2015. </t>
  </si>
  <si>
    <t>Subtotal:</t>
  </si>
  <si>
    <t>II</t>
  </si>
  <si>
    <t>POWER</t>
  </si>
  <si>
    <t xml:space="preserve">220 KV/DC Kathalguri- Tinsukia Line. </t>
  </si>
  <si>
    <t>1998-99</t>
  </si>
  <si>
    <t xml:space="preserve">Tinsukia Sub-Station 2x50 MVA, 220/132 KV </t>
  </si>
  <si>
    <t xml:space="preserve">Augmentation of 220/132 KV 2x50 MVA S/S to 2x100 S/S at Mariani. </t>
  </si>
  <si>
    <t>2001-02</t>
  </si>
  <si>
    <t xml:space="preserve">Installation of 2x31.5 MVA 132/33 KV Transformers at Sarusajai Sub-Station. </t>
  </si>
  <si>
    <t xml:space="preserve">Augmentation of existing 1x63 &amp; 1x50 MVA. 220x132 KV Transformers by 2x100 MVA, 220x132 KV Transformer at Sarusajai Sub-Station. </t>
  </si>
  <si>
    <t xml:space="preserve">Renovaton of BTPS-Agia-Sarusajai 220 KV D/C Transmission line (Circuit-I &amp; II). </t>
  </si>
  <si>
    <t xml:space="preserve">220x132 KV 2x50 MVA Balipara S/S and a 132 KV Lilo line at Balipara from Ckt of the existing 132 KV DC Gohpur-Depota line. </t>
  </si>
  <si>
    <t>Construction of 220/132 kv, 1x50 MVA, and 132/33 KV, 1x16 MVA Agia Sub-station in Assam</t>
  </si>
  <si>
    <t xml:space="preserve">Augmentation of Transformer Capacity of 132/33KV Panchgram Sub station from 2x16 MVA to 2x25 MVA in Cachar dist </t>
  </si>
  <si>
    <t xml:space="preserve">1 No. of construction of 11/.4 KV S/S (500 KVA-10, 315KVA-10, 250KVA-100,100KVA-100 &amp; 63KVA-50 Nos.) </t>
  </si>
  <si>
    <t>2000-01</t>
  </si>
  <si>
    <t>Construction of  33KV 30 Kms D/C line from Chandrapur to Narengi.</t>
  </si>
  <si>
    <t>Construction of 11/0.4 KV distribution S/S lines &amp; LT Lines.</t>
  </si>
  <si>
    <t>LT lines 100 Kms.</t>
  </si>
  <si>
    <t>ST&amp;D- Augmentation of Hailakandi 33 KV S/S from 2X2.5 MVA to 1X5 MVA.</t>
  </si>
  <si>
    <t>ST&amp;D- Augmentation of Duliajan 33 KV S/S from 1X2.5 MVA to 1X5 MVA.</t>
  </si>
  <si>
    <t>ST&amp;D- Augmentation of Hojai 33 KV S/S from 1X2.5 MVA to 2X2.5 MVA.</t>
  </si>
  <si>
    <t>ST&amp;D- Augmentation of Tezpur 33 KV S/S from (1X2.5+5) MVA to 2X5 MVA.</t>
  </si>
  <si>
    <t>ST&amp;D- Augmentation of 33/11 KV Garbhanga S/S from 2X5 MVA to 2X10 MVA.</t>
  </si>
  <si>
    <t>ST&amp;D- Augmentation of Titabor 33/11KV  S/S from 2X2.5 MVA to 2X5 MVA.</t>
  </si>
  <si>
    <t>ST&amp;D- Installation of 11 KV Auto Recloser in S/S (40 Nos.)</t>
  </si>
  <si>
    <t>ST&amp;D- Augmentation of Karimganj 33 KV S/S from 1X5 + 1X3.16 MVA to 2X5 MVA.</t>
  </si>
  <si>
    <t>ST&amp;D- Construction of 14.5 km 33 KV Pathsala-Nathkuchi line with augmentation of Pathsala S/S from 2X2.5 MVA to 2X5 MVA.</t>
  </si>
  <si>
    <t>ST&amp;D- Reconductoring of Kahilipara-Ulubari 33 KV feeder from raccoon to wolf conductor.</t>
  </si>
  <si>
    <t>ST&amp;D- Construction of 20 km 33KV line from Garbhanga to Borjhar and interlink with the existing 33KV Mirza-Rani line alongwith augmentation of  33/11 KV Mirza S/S to 2X5 MVA.</t>
  </si>
  <si>
    <t>ST&amp;D- Construction of 18 km long 33 KV line Latka tapping point to Agamoni alongwith installation of 2.5 MVA S/S at Agamoni.</t>
  </si>
  <si>
    <t>ST&amp;D- Construction of 28 km line from Rowta to Dhekiajuli on double pole suspension with wolf conductor.</t>
  </si>
  <si>
    <t>ST&amp;D- Construction of 12 km 33 KV Baitamari to Chapar line with construction of 2X2.5 MVA S/S at Chapar.</t>
  </si>
  <si>
    <t>ST&amp;D- Construction of 5 MVA, 33 KV S/S at Biswanath Chariali.</t>
  </si>
  <si>
    <t>ST&amp;D- Construction of 1X2.5 MVA, 33 KV S/S at Missamari.</t>
  </si>
  <si>
    <t>ST&amp;D- Construction of 33/11 KV, 1X2.5 MVA S/S with Auto Reclosers at Manzai.</t>
  </si>
  <si>
    <t>ST&amp;D- Construction of 23 km 33 KV line from Rangia to Tamulpur.</t>
  </si>
  <si>
    <t>ST&amp;D - Construction of 18 km long 33 kV line from Garmur to Pulibor alongwith 2x2.5 MVA S/S at Publibor</t>
  </si>
  <si>
    <t> ST&amp;D - Construction of 45 Km long 33 KV line from Rowta Grid S/s to Paneri and augmentation of Paneri S/S from 2x3.16 MVA  to 2x5MVA23 km 33 kV line from Rangia to Tamulpur</t>
  </si>
  <si>
    <t>ST&amp;D- Construction of 26 km 33 KV Agia-Mornoi with construction of 2X2.5 MVA S/S at Mornoi.</t>
  </si>
  <si>
    <t>ST&amp;D- Construction of 30 km 33 KV line from Pailapool to Kabuganj.</t>
  </si>
  <si>
    <t>ST&amp;D- Replacament of old 11 KV MCCB by VCG at Beheting, Hazalbank, Doomdooma, Duliajan, North Lakhimpur, Meherpur, Karimganj, Tanda, Amingaon, Narangi, Nagaon, Kaliabor, Kathiatoli, Rupohi, Samaguri, Bokajan, Jorhat, Balipara, Tezpur, Chapaguri &amp; Diphu S/S.</t>
  </si>
  <si>
    <t>ST&amp;D- Construction of 37 km 33 KV line from Patharkandi to Karimganj.</t>
  </si>
  <si>
    <t>Augmentation of Dibrugarh S/S from (2X5 +1X2.5) MVA to 2X10 MVA.</t>
  </si>
  <si>
    <t>Construction of 33 KV line from Jorhat to Kakojan alongwith installation of 2X2.5 MVA S/S at Kakojan</t>
  </si>
  <si>
    <t>Construction of 22 km 33 KV line from Bordubi to Tengakhat with construction of 1X2.5 MVA S/S at Tengakhat.</t>
  </si>
  <si>
    <t>ST&amp;D- Construction of 1X2.5 MVA, 33 KV S/S at Gogamukh.</t>
  </si>
  <si>
    <t xml:space="preserve">Rural Electrification of 20 No. of Tribal Villages </t>
  </si>
  <si>
    <t>III</t>
  </si>
  <si>
    <t>WATER RESOURCES</t>
  </si>
  <si>
    <t>Flood Control management schemes at different locations of Brahmaputra and Barak Valley. 25 No. of schemes.</t>
  </si>
  <si>
    <t>Strengthening of Kahai Spur (Stone spur no.2) to protect Dibrugarh town from the erosion of river Brahmaputra.</t>
  </si>
  <si>
    <t>Protection of Harinagar Pt-III area cum dyke along R/B of river Surma from Harinagar to Nathanpur.</t>
  </si>
  <si>
    <t>Protection of Guwahati Town from erosion of river Brahmaputra from Kachari Bazar to D.C. Court.</t>
  </si>
  <si>
    <t>A/E measures to protect Dehingpuria village near Margherita town erosion of Buridehing river.</t>
  </si>
  <si>
    <t>Completion Certificate submitted to DONER. MDoNEr releases Rs. 97.20L on 18.04.2016.</t>
  </si>
  <si>
    <t>A/E measures to protect Naharkotia town from the erosion of river Buridehing at Jagun Gaon area.</t>
  </si>
  <si>
    <t>Completion Certificate submitted to DONER on 16/08/2014. UC submitted for Rs. 344.99L forwarded to MDoNER on 29/07/2015.</t>
  </si>
  <si>
    <t>Raising &amp; Strengthening of Brahmaputra Dyke from Dizmore to Sonarigaon from 14th to 23.15th km. including closing of Amguri &amp; Arney Nalla.</t>
  </si>
  <si>
    <t>Sub total:</t>
  </si>
  <si>
    <t>IV</t>
  </si>
  <si>
    <t>IRRIGATION   (MINOR)</t>
  </si>
  <si>
    <t>89 Minor Irrigation Schemes ( of which 114 MIS in the PLAINS DIST. )</t>
  </si>
  <si>
    <t>Remodeling of LIS from river Buridihing in Sassoni Mauja in Dibrugarh Dist. (MP)</t>
  </si>
  <si>
    <t>LIS from river Buridihing in Tengakhat Kheremia Mauja in Dibrugarh Dist. (MP)</t>
  </si>
  <si>
    <r>
      <t xml:space="preserve">Dokhindhol LIS </t>
    </r>
    <r>
      <rPr>
        <b/>
        <sz val="18"/>
        <rFont val="Times New Roman"/>
        <family val="1"/>
      </rPr>
      <t>(MP)</t>
    </r>
  </si>
  <si>
    <t>V</t>
  </si>
  <si>
    <t xml:space="preserve">HEALTH &amp; F.W. </t>
  </si>
  <si>
    <t>Sankaradeva Nethralaya</t>
  </si>
  <si>
    <t>Upgradation of Guwahati Medical College &amp; Hospital</t>
  </si>
  <si>
    <t>Sankaradeva Nethralaya for purchase of equipments.</t>
  </si>
  <si>
    <t>Sankardeva Nethralaya (One operation theatre)</t>
  </si>
  <si>
    <t>Development of Assam Medical College HOPE.</t>
  </si>
  <si>
    <t>VI</t>
  </si>
  <si>
    <t>CULTURAL AFFAIRS.</t>
  </si>
  <si>
    <t>Sankardeva Kalakshetra</t>
  </si>
  <si>
    <t>1250 Capacity Auditorium and Convention Centre at SSK Guwahati.</t>
  </si>
  <si>
    <t>VII</t>
  </si>
  <si>
    <t>AGRICULTURE</t>
  </si>
  <si>
    <t>Installation of one lakh Shallow Tube Wells</t>
  </si>
  <si>
    <t>VIII</t>
  </si>
  <si>
    <t>EDUCATION</t>
  </si>
  <si>
    <t>Creation of new infrastructure at Cotton College.</t>
  </si>
  <si>
    <t>X</t>
  </si>
  <si>
    <t>SCIENCE &amp; TECHNOLOGY</t>
  </si>
  <si>
    <t xml:space="preserve">Centre of Plasma physics </t>
  </si>
  <si>
    <t>IX</t>
  </si>
  <si>
    <t xml:space="preserve">GUWAHATI DEVELOPMENT </t>
  </si>
  <si>
    <t>Construction of Multistoried Secretariate Building.</t>
  </si>
  <si>
    <t>Completion Certificate submitted to DONER.</t>
  </si>
  <si>
    <t>Sub Total:</t>
  </si>
  <si>
    <t>SPORTS &amp; YOUTH WELFARE</t>
  </si>
  <si>
    <t xml:space="preserve">Creation of Main Athletic Stadium Complex alongwith Multi purpose Indoor Hall at Guwahati for National Games 2005.  </t>
  </si>
  <si>
    <r>
      <t>Construction of Indoor Stadium at Silchar</t>
    </r>
    <r>
      <rPr>
        <b/>
        <sz val="18"/>
        <rFont val="Times New Roman"/>
        <family val="1"/>
      </rPr>
      <t xml:space="preserve"> (MP)</t>
    </r>
  </si>
  <si>
    <t>XI</t>
  </si>
  <si>
    <t>PUBLIC HEALTH ENGNEERING</t>
  </si>
  <si>
    <t>Stabilisation of Silchar Water Supply Scheme.</t>
  </si>
  <si>
    <t>XII</t>
  </si>
  <si>
    <t>JUDICIAL</t>
  </si>
  <si>
    <t>Infrastructure Development of North Eastern Judicial Officers Trainning Institute.</t>
  </si>
  <si>
    <t>XIII</t>
  </si>
  <si>
    <t>URBAN DEVELOPMENT</t>
  </si>
  <si>
    <t>Project for Road Network of Jorhat Master Plan Area in Jorhat</t>
  </si>
  <si>
    <t>Greater Silchar Town Water Supply Scheme.</t>
  </si>
  <si>
    <t>Transport</t>
  </si>
  <si>
    <t>Construction of Multi Level Parking at Paltan Bazar, Guwahati</t>
  </si>
  <si>
    <t>XIV</t>
  </si>
  <si>
    <t>HILL AREAS</t>
  </si>
  <si>
    <t>Protection of different reaches from the erosion of river Dhansiri K.A. Dist. Ph-I.</t>
  </si>
  <si>
    <t>Protection of different reaches from the erosion of river Dhansiri K.A. Dist. Ph-II.</t>
  </si>
  <si>
    <t>89 Minor Irrigation Schemes                   (of which 10 MIS in HILL DIST.)</t>
  </si>
  <si>
    <t>Washillinghadi ELIS</t>
  </si>
  <si>
    <t>Amreng MIS</t>
  </si>
  <si>
    <t>HILL DISTRICT      6Nos. Of scheme</t>
  </si>
  <si>
    <t>Construction of Joising Doloi Auditorium Complex at Diphu (MP)</t>
  </si>
  <si>
    <t>Borjan Composit Irrigation scheme.</t>
  </si>
  <si>
    <t>Phumen phangcho Minor Irrigation Scheme</t>
  </si>
  <si>
    <t>Farkongcho Irrigation Scheme</t>
  </si>
  <si>
    <t xml:space="preserve">CC for Rs. 919.76L &amp; UC for Rs. 183.51L forwarded to MDoNER on 06.09.2016.   </t>
  </si>
  <si>
    <t>XV</t>
  </si>
  <si>
    <t>WPT &amp; BC (PM's Package)</t>
  </si>
  <si>
    <t>Construction of 15 No.of Higher Secondary School Building</t>
  </si>
  <si>
    <t>100 Bedded Hospital at Udalguri.</t>
  </si>
  <si>
    <t>Mini Stadium at Chapaguri, Bongaigaon.                                                                                                                                                            (BAC Area)</t>
  </si>
  <si>
    <t>Khowra Flow Irrigation Scheme</t>
  </si>
  <si>
    <t xml:space="preserve">MDoNER releases Rs. 63.74L as 3rd and final installment on 15-03-2016. CC forwarded to MDoNER vide letter No. PDP(PP) 15/2009/55, dtd. 31-10-2015. </t>
  </si>
  <si>
    <t>Flow Irrigation Scheme from River Kulsik at Palashgarh under tangla irrigation Division, Udalguri District</t>
  </si>
  <si>
    <t xml:space="preserve">CC for Rs. 1927.88L &amp; UC for Rs. 394.12L forwarded to MDoNER on 15/10/2016. </t>
  </si>
  <si>
    <t>Improvement of Tangla Kachubill Road . (WPT&amp;BC)</t>
  </si>
  <si>
    <t xml:space="preserve">Completion Certificate submitted to MDoNER vide No.PDP(PP)PWD.54/2010/67 on 02/11/2016. UC for Rs. 212.04L (Rs. 192.32 lakh(final instlmnt) &amp; the balance amount of 2nd instalment of Rs. 19.72L) forwarded to MDoNER on 03/07/2015. </t>
  </si>
  <si>
    <t xml:space="preserve">Improvement of Moholiapara Dongapara Borongajuli PWD Road (WPT&amp;BC) </t>
  </si>
  <si>
    <t xml:space="preserve">Completion Certificate submitted to MDoNER vide No. PDP(PP) PWD.55/2010/76 on 02/11/2016. Cumulative UC for Rs. 744.23L (G/S) &amp; Rs. 82.68L (S/S) forwarded to MDoNER on March, 2016. </t>
  </si>
  <si>
    <t>Sub Total :</t>
  </si>
  <si>
    <t xml:space="preserve">INDUSTRIES </t>
  </si>
  <si>
    <t>Powerline to Balipara Industrial growth centre (Project Dropped)</t>
  </si>
  <si>
    <t>UC for Rs. 627.00L forwarded to MDoNER.</t>
  </si>
  <si>
    <t>Approach Road to Balipara Industrial Growth Centre</t>
  </si>
  <si>
    <t xml:space="preserve">Completion Certificate and UC for Rs.26.86Lakh the State Share  awaited from Deptt. will be submitted soon. </t>
  </si>
  <si>
    <t>Total : NLCPR (G)</t>
  </si>
  <si>
    <t>BTC Package</t>
  </si>
  <si>
    <t>Improvement of Dhamdhama Tupalia Subanthaka (DTS) Road.</t>
  </si>
  <si>
    <t xml:space="preserve">Metalling and black-topping of Narabari Dawkibari Road. </t>
  </si>
  <si>
    <t>Improvement of North Kajalgaon Dangtol Road.</t>
  </si>
  <si>
    <t>Improvement and Upgradation of Kashikotra to Basugaon Road.</t>
  </si>
  <si>
    <t xml:space="preserve">Improvement of Sundari-Vidyapur via Kakragaon Road. </t>
  </si>
  <si>
    <t>Widening and strengthening of Fakiragram-Serfanguri Road incuding conversion of SPT bridge to RCC bridge.</t>
  </si>
  <si>
    <t>Impv. Of North Kajolgaon Bengtol shantipur road, Chirang.</t>
  </si>
  <si>
    <t>Impv. Of Udalguri Bhakatpara road via Bhairguri, Udalguri</t>
  </si>
  <si>
    <t>Impv. Of Barnagaon Pakribari  road, Udalguri</t>
  </si>
  <si>
    <t>Impv. Of Kalaigaon Kundarbil road, Udalguri.</t>
  </si>
  <si>
    <t>Construction of 100 bedded hospital at Kajalgaon</t>
  </si>
  <si>
    <t>Gorreswar to Khairabari Road</t>
  </si>
  <si>
    <t>Lailongpara - Kopati road</t>
  </si>
  <si>
    <t xml:space="preserve"> Improvement of Tihu Doomni road leading to Indo-Bhutan foot hills (7th Km. To 25 Km.)</t>
  </si>
  <si>
    <t>Bhergaon - Cheuni - Khagrabari - Dimakuchi Road</t>
  </si>
  <si>
    <t xml:space="preserve"> Khowrang Mohanpur road</t>
  </si>
  <si>
    <t>Chapaguri - Khagrabari Road</t>
  </si>
  <si>
    <t>Tulsijhyora Kailamaila road via Amguri</t>
  </si>
  <si>
    <t>Champamati Irrigation Project</t>
  </si>
  <si>
    <t>Sukla Irrigation Project</t>
  </si>
  <si>
    <t xml:space="preserve">Construction of North East Gateway  Bus Terminus at Srinwgai, Gossaigaon. </t>
  </si>
  <si>
    <t>Bheragaon Piped Water Supply Scheme</t>
  </si>
  <si>
    <t>Uttarpar Piped Water Supply Scheme</t>
  </si>
  <si>
    <t>Improvement of Kaurbaha Nagrijuli.</t>
  </si>
  <si>
    <t xml:space="preserve"> Construction of cold storage at Udalguri district.</t>
  </si>
  <si>
    <t xml:space="preserve"> Construction of cold storage at Kokrajhar district.</t>
  </si>
  <si>
    <t>Improvement of Bhowraguri Kachugaon Road in Kokrajhar.</t>
  </si>
  <si>
    <t xml:space="preserve">Metalling &amp; blacktopping of Gossaigaon to Saraibil Road and conversion of SPT bridge to RCC bridge. </t>
  </si>
  <si>
    <t xml:space="preserve"> Gossaigaon to Kajigaon via Bhumka Tipkai road</t>
  </si>
  <si>
    <t>Renovation /reconstruction of RNB Civil Hospital at Kokrajhar</t>
  </si>
  <si>
    <t>Udalguri Piped Water Supply Scheme</t>
  </si>
  <si>
    <t>Improvement of Khairabari MPK road (Andherighat) to Harisinga via Bhergaon, Tangla and Purandia 42-25 Km. Length with conversion of 11 SPT bridges to RCC.</t>
  </si>
  <si>
    <t xml:space="preserve"> Subankhata Water Supply Scheme</t>
  </si>
  <si>
    <t>Constn. Of Road from NH-31 at Barama to Masalpur, Baska.</t>
  </si>
  <si>
    <t>Constn. Of Bodofa Cultural Complex at Kokrajhar.</t>
  </si>
  <si>
    <t>Construction of Kasikotra Bamungaon Bengtol road.</t>
  </si>
  <si>
    <t xml:space="preserve"> Bijni - Panbari road</t>
  </si>
  <si>
    <t>Strengthening of 11KVHT &amp; LT line with 12 meter steel tubular Pole including illumination of Kokrajhar town</t>
  </si>
  <si>
    <t>Conversion of SPT bridge 20/1 over River Gondia into RCC bridge on Gossaigaon Sapatgram road</t>
  </si>
  <si>
    <t>Impv. Of Jalah Rupahi Saudarbhitha Gobardhana road Baksa.</t>
  </si>
  <si>
    <t>Kokrajhar Water Supply Scheme, Kokrajhar.</t>
  </si>
  <si>
    <t xml:space="preserve">Improvement of Jalah to Kumarikata Road including two bridges over river Kaldia and Diring </t>
  </si>
  <si>
    <t>Total :                                                                                                                                                          BTC Package</t>
  </si>
  <si>
    <t>Addl. BTC Projects</t>
  </si>
  <si>
    <t>Upgradation of Sports Complex at Kajalgaon in Chirang district (Addl. BTC Package)</t>
  </si>
  <si>
    <t>Const. Of RCC bridge 8/1 over Gurufella river on Gossaigaon –Sapatgram road, Kokrajhar Dist.(Addl. BTC Package)</t>
  </si>
  <si>
    <t>Const. Of RCC bridge 6/3 over Gongia river on Dotma-Bhawraguri. Road, Kokrajhar Dist.(Addl. BTC Package)</t>
  </si>
  <si>
    <t>Bodoland Bhawan at Dwaraka, New Delhi.(Addl. BTC Package)</t>
  </si>
  <si>
    <t>Bodo Language Research and Development Centre for Gauhati University, Kokrajhar.(Addl. BTC Package)</t>
  </si>
  <si>
    <t>Improvement of Rowta Station Feeder Road in Udalguri District.(Addl. BTC Package)</t>
  </si>
  <si>
    <t>Sub Total :                                                                                                                                                          Additional BTC Package</t>
  </si>
  <si>
    <t>Total :                          (BTC+Addl. BTC) Packages</t>
  </si>
  <si>
    <t>PM's Package (BRO)</t>
  </si>
  <si>
    <t>Udalguri Bhairabpurkund  Road</t>
  </si>
  <si>
    <t>Tamulpur Goreswar Road</t>
  </si>
  <si>
    <t>Kumari kata Jalah Road</t>
  </si>
  <si>
    <t>Kachubari Naokata patharighat</t>
  </si>
  <si>
    <t>Rangia Goreswar road</t>
  </si>
  <si>
    <t>Hardutta Birudutta Road</t>
  </si>
  <si>
    <t>Charuali-Ramgaon Nagarijuli Road</t>
  </si>
  <si>
    <t>Mangaldoi Bhutiachang Road</t>
  </si>
  <si>
    <t>Tangala  Dimakuchi Road</t>
  </si>
  <si>
    <t>Recce of Roads in BAC Area</t>
  </si>
  <si>
    <t>Rowta Udalguri Road</t>
  </si>
  <si>
    <t>Udalguri tamul pur Road including SPT bridges</t>
  </si>
  <si>
    <t>Udalguri Khaibari Road</t>
  </si>
  <si>
    <t>Barpeta Basbari Road (BRO)</t>
  </si>
  <si>
    <t>Ambagaon-Barigaon Road(BRO)</t>
  </si>
  <si>
    <t>Barangajuli-Khairabari Road(BRO)</t>
  </si>
  <si>
    <t>Chamupara- Purandia Road.(BRO)</t>
  </si>
  <si>
    <t>Namati-Mushalpur Road</t>
  </si>
  <si>
    <t>Tihu-Barama Road</t>
  </si>
  <si>
    <t>Kaithalkuchi-Barama- Subankhata Road</t>
  </si>
  <si>
    <t>Sub Total: BRO</t>
  </si>
  <si>
    <t>Total:-</t>
  </si>
  <si>
    <t xml:space="preserve">Hailakandi </t>
  </si>
  <si>
    <t>Sibsagar</t>
  </si>
  <si>
    <t>MDoNER releases Rs.168.36L as 2nd instalment on 19/08/2016, P&amp;D recommendede the 2nd ins. On 27.12.16</t>
  </si>
  <si>
    <t>Lakhimpur</t>
  </si>
  <si>
    <t>UC for Rs. 128.08L  forwarded to MDoNER on 29.09.2016.3rd inst. awaited. S/S of Rs.23.55Lakh recommended by P&amp;D on 26.12.2016</t>
  </si>
  <si>
    <t>Sonitpur</t>
  </si>
  <si>
    <t>Morigaon</t>
  </si>
  <si>
    <t>P&amp;D recommended Rs.57.835376LLakh on 11.01.17 against the release of 3rd inst. of Rs.78.21L</t>
  </si>
  <si>
    <t>Grant Share recommended by P&amp;D</t>
  </si>
  <si>
    <t xml:space="preserve">Construction of  alternative road to Kamakhya Temple at Guwahati in Kamrup(Metro) district(Phase-I  restricted to hill cutting and retaining wall) under NLCPR in Assam
</t>
  </si>
  <si>
    <t>2017-18</t>
  </si>
  <si>
    <t xml:space="preserve"> </t>
  </si>
  <si>
    <t>District</t>
  </si>
  <si>
    <t>Construction of road from kashimpur to Suplekuchi via Purbabharatii</t>
  </si>
  <si>
    <t>Impr. Of Morigaon Pachatia Dhamal-dharamtul road including cons. Of RCC br. No.5/1 over river Kollong.</t>
  </si>
  <si>
    <t>09.12.2013</t>
  </si>
  <si>
    <t>Construction of Digheripar Bordoulguri Borachuba road from ch-`10.10km  to ch-4.12km and from ch4.560km to ch10.100km(Length=9.660km) including cross drainage works in darrang district</t>
  </si>
  <si>
    <t>Construction of road from Rangamati to Kalaigaonbetween Janaram Chawka to Aulachawka</t>
  </si>
  <si>
    <t>Const. of Rangia Dhamdhama Road including RCC Br. No 18/1.18/2,19/2,20/1 &amp; 20/3.</t>
  </si>
  <si>
    <t>Name of projects</t>
  </si>
  <si>
    <t>Karbi Anglong</t>
  </si>
  <si>
    <t>Darrang</t>
  </si>
  <si>
    <t>Construction of two lane ROB in between Barpeta Railway Station and Surupeta Railway station replacing L.CGate No.SK-37 at Barpeta District.</t>
  </si>
  <si>
    <t xml:space="preserve">Construction of 2/1&amp; 4/1 on Raha Barapujia road in Nagaon district. </t>
  </si>
  <si>
    <t>22.02.2011</t>
  </si>
  <si>
    <t>Construction of RCC Bridge No.12/1 on Goroimari-Dewaguri lahorighat road with approaches in Assam</t>
  </si>
  <si>
    <t>Improvement of Road from 1st Km of Demow Dehing Road to Dhaoma Pukhuri (Length – 10.125 Km) with R.C.C. Bridge (Length – 18.75 m) in Demow Rural Road sub - Div.</t>
  </si>
  <si>
    <t>Construction of Zoo Japorigog Road (CH.0.00 to 1865.00 m from R.G. Baruah Road near State Zoo to Junction Point of Dispur Narengi Road including electricalwork</t>
  </si>
  <si>
    <t>Total state share</t>
  </si>
  <si>
    <t>Utilisation Certificate submitted  (grant share)</t>
  </si>
  <si>
    <t>UC pending (grant share)</t>
  </si>
  <si>
    <t>Fund yet to be moved/ received by Deptt.(grant share)</t>
  </si>
  <si>
    <t>2014-15</t>
  </si>
  <si>
    <t>2015-16</t>
  </si>
  <si>
    <t>Kamrup</t>
  </si>
  <si>
    <t xml:space="preserve">Construction of RCC Br. No 9/1 on Mancotta- Khamtighat Road  along with approaches and protection works and strengthening of damaged road pavement  from ch.8308.00m to ch.32600.00m via saraighat bridge up to Bamunbari Tiniali connecting MoranNaharkatiaRoadDibrugarh 
</t>
  </si>
  <si>
    <t>Total</t>
  </si>
  <si>
    <t>Const of RCC Br. No. ½ Over river Aie at Chillapara Kahibari villages on the road from Kokoijana 31-National High way to Nagaon.Manikpur 31 National Highway via Kirtanpara, Numbarpara villages under Bongaigaon RR Divn.</t>
  </si>
  <si>
    <t>Grand Total:-</t>
  </si>
  <si>
    <t>865..63795</t>
  </si>
  <si>
    <t xml:space="preserve">Construction of RCC Br. No. 2/2 and 2/3 (Renamed as Br. Nos. 3/1 and 4/6) on Shyamaprasadpur to Dossgram Road via Swapnargul over stream Singrai in Cachar district.  </t>
  </si>
  <si>
    <t>Widening and improvement of Barbora-Minirgon –Chapakhowa Road including conversion of SPT bridge No.7/1 in Tinsukia dt</t>
  </si>
  <si>
    <t xml:space="preserve">         Status of   Ongoing projects : Public Works(Road &amp; Bridges)     as on June, 2019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</si>
</sst>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;[Red]0.00"/>
    <numFmt numFmtId="166" formatCode="0.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color indexed="10"/>
      <name val="Times New Roman"/>
      <family val="1"/>
    </font>
    <font>
      <sz val="18"/>
      <name val="Verdana"/>
      <family val="2"/>
    </font>
    <font>
      <b/>
      <sz val="18"/>
      <name val="Verdana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u/>
      <sz val="16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9" fontId="5" fillId="0" borderId="8" xfId="0" applyNumberFormat="1" applyFont="1" applyFill="1" applyBorder="1" applyAlignment="1">
      <alignment horizontal="center" vertical="top" wrapText="1"/>
    </xf>
    <xf numFmtId="9" fontId="5" fillId="0" borderId="2" xfId="0" applyNumberFormat="1" applyFont="1" applyFill="1" applyBorder="1" applyAlignment="1">
      <alignment horizontal="center" vertical="top" wrapText="1"/>
    </xf>
    <xf numFmtId="2" fontId="5" fillId="3" borderId="5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2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14" fontId="5" fillId="0" borderId="8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2" fontId="5" fillId="0" borderId="10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14" fontId="5" fillId="3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 wrapText="1"/>
    </xf>
    <xf numFmtId="2" fontId="5" fillId="4" borderId="8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14" fontId="5" fillId="4" borderId="2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9" fontId="5" fillId="4" borderId="8" xfId="0" applyNumberFormat="1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2" fontId="5" fillId="4" borderId="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14" fontId="5" fillId="3" borderId="2" xfId="0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14" fontId="5" fillId="0" borderId="8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14" fontId="5" fillId="3" borderId="2" xfId="0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9" fontId="5" fillId="3" borderId="8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4" fontId="5" fillId="0" borderId="10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14" fontId="5" fillId="5" borderId="2" xfId="0" applyNumberFormat="1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vertical="top" wrapText="1"/>
    </xf>
    <xf numFmtId="2" fontId="5" fillId="5" borderId="8" xfId="0" applyNumberFormat="1" applyFont="1" applyFill="1" applyBorder="1" applyAlignment="1">
      <alignment horizontal="center" vertical="top" wrapText="1"/>
    </xf>
    <xf numFmtId="2" fontId="5" fillId="5" borderId="7" xfId="0" applyNumberFormat="1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vertical="top"/>
    </xf>
    <xf numFmtId="2" fontId="5" fillId="5" borderId="5" xfId="0" applyNumberFormat="1" applyFont="1" applyFill="1" applyBorder="1" applyAlignment="1">
      <alignment horizontal="center" vertical="top" wrapText="1"/>
    </xf>
    <xf numFmtId="2" fontId="5" fillId="5" borderId="10" xfId="0" applyNumberFormat="1" applyFont="1" applyFill="1" applyBorder="1" applyAlignment="1">
      <alignment vertical="top" wrapText="1"/>
    </xf>
    <xf numFmtId="2" fontId="5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9" fontId="5" fillId="5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2" fontId="5" fillId="5" borderId="8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left" vertical="top" wrapText="1"/>
    </xf>
    <xf numFmtId="0" fontId="1" fillId="5" borderId="0" xfId="0" applyFont="1" applyFill="1"/>
    <xf numFmtId="0" fontId="1" fillId="5" borderId="0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vertical="top"/>
    </xf>
    <xf numFmtId="0" fontId="5" fillId="5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" fontId="9" fillId="0" borderId="0" xfId="0" applyNumberFormat="1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2" fontId="8" fillId="0" borderId="8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1" fontId="13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1" fontId="14" fillId="0" borderId="2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2" fontId="9" fillId="0" borderId="0" xfId="0" applyNumberFormat="1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vertical="top" wrapText="1"/>
    </xf>
    <xf numFmtId="0" fontId="17" fillId="3" borderId="1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15" fillId="3" borderId="6" xfId="0" applyFont="1" applyFill="1" applyBorder="1" applyAlignment="1">
      <alignment horizontal="center" vertical="top" wrapText="1"/>
    </xf>
    <xf numFmtId="14" fontId="15" fillId="3" borderId="2" xfId="0" applyNumberFormat="1" applyFont="1" applyFill="1" applyBorder="1" applyAlignment="1">
      <alignment horizontal="center" vertical="top" wrapText="1"/>
    </xf>
    <xf numFmtId="2" fontId="15" fillId="3" borderId="8" xfId="0" applyNumberFormat="1" applyFont="1" applyFill="1" applyBorder="1" applyAlignment="1">
      <alignment horizontal="center" vertical="top" wrapText="1"/>
    </xf>
    <xf numFmtId="9" fontId="15" fillId="3" borderId="2" xfId="0" applyNumberFormat="1" applyFont="1" applyFill="1" applyBorder="1" applyAlignment="1">
      <alignment horizontal="center" vertical="top" wrapText="1"/>
    </xf>
    <xf numFmtId="1" fontId="15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right" vertical="top" wrapText="1"/>
    </xf>
    <xf numFmtId="0" fontId="15" fillId="3" borderId="0" xfId="0" applyFont="1" applyFill="1" applyAlignment="1">
      <alignment horizontal="right" vertical="top" wrapText="1"/>
    </xf>
    <xf numFmtId="0" fontId="17" fillId="3" borderId="2" xfId="0" applyFont="1" applyFill="1" applyBorder="1" applyAlignment="1">
      <alignment vertical="top" wrapText="1"/>
    </xf>
    <xf numFmtId="0" fontId="15" fillId="3" borderId="10" xfId="0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horizontal="center" vertical="top" wrapText="1"/>
    </xf>
    <xf numFmtId="2" fontId="17" fillId="3" borderId="2" xfId="0" applyNumberFormat="1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right" vertical="top" wrapText="1"/>
    </xf>
    <xf numFmtId="0" fontId="17" fillId="3" borderId="2" xfId="0" applyFont="1" applyFill="1" applyBorder="1" applyAlignment="1">
      <alignment horizontal="right" vertical="top" wrapText="1"/>
    </xf>
    <xf numFmtId="0" fontId="15" fillId="3" borderId="8" xfId="0" applyFont="1" applyFill="1" applyBorder="1" applyAlignment="1">
      <alignment horizontal="right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16" fillId="3" borderId="8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right" vertical="top" wrapText="1"/>
    </xf>
    <xf numFmtId="0" fontId="25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center" vertical="top" wrapText="1"/>
    </xf>
    <xf numFmtId="2" fontId="25" fillId="3" borderId="2" xfId="0" applyNumberFormat="1" applyFont="1" applyFill="1" applyBorder="1" applyAlignment="1">
      <alignment horizontal="center" vertical="top" wrapText="1"/>
    </xf>
    <xf numFmtId="0" fontId="25" fillId="3" borderId="0" xfId="0" applyFont="1" applyFill="1" applyAlignment="1">
      <alignment vertical="top" wrapText="1"/>
    </xf>
    <xf numFmtId="0" fontId="19" fillId="3" borderId="2" xfId="0" applyFont="1" applyFill="1" applyBorder="1" applyAlignment="1">
      <alignment horizontal="right" vertical="top" wrapText="1"/>
    </xf>
    <xf numFmtId="0" fontId="19" fillId="3" borderId="2" xfId="0" applyFont="1" applyFill="1" applyBorder="1" applyAlignment="1">
      <alignment vertical="top" wrapText="1"/>
    </xf>
    <xf numFmtId="0" fontId="19" fillId="3" borderId="2" xfId="0" applyFont="1" applyFill="1" applyBorder="1" applyAlignment="1">
      <alignment horizontal="center" vertical="top" wrapText="1"/>
    </xf>
    <xf numFmtId="2" fontId="19" fillId="3" borderId="2" xfId="0" applyNumberFormat="1" applyFont="1" applyFill="1" applyBorder="1" applyAlignment="1">
      <alignment horizontal="center" vertical="top" wrapText="1"/>
    </xf>
    <xf numFmtId="0" fontId="19" fillId="3" borderId="0" xfId="0" applyFont="1" applyFill="1" applyAlignment="1">
      <alignment vertical="top" wrapText="1"/>
    </xf>
    <xf numFmtId="0" fontId="18" fillId="3" borderId="2" xfId="0" applyFont="1" applyFill="1" applyBorder="1" applyAlignment="1">
      <alignment horizontal="right" vertical="top" wrapText="1"/>
    </xf>
    <xf numFmtId="9" fontId="19" fillId="3" borderId="2" xfId="0" applyNumberFormat="1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right" vertical="top" wrapText="1"/>
    </xf>
    <xf numFmtId="2" fontId="26" fillId="3" borderId="2" xfId="0" applyNumberFormat="1" applyFont="1" applyFill="1" applyBorder="1" applyAlignment="1">
      <alignment horizontal="center" vertical="top" wrapText="1"/>
    </xf>
    <xf numFmtId="9" fontId="26" fillId="3" borderId="2" xfId="0" applyNumberFormat="1" applyFont="1" applyFill="1" applyBorder="1" applyAlignment="1">
      <alignment horizontal="center" vertical="top" wrapText="1"/>
    </xf>
    <xf numFmtId="0" fontId="26" fillId="3" borderId="0" xfId="0" applyFont="1" applyFill="1" applyAlignment="1">
      <alignment vertical="top" wrapText="1"/>
    </xf>
    <xf numFmtId="0" fontId="18" fillId="3" borderId="8" xfId="0" applyFont="1" applyFill="1" applyBorder="1" applyAlignment="1">
      <alignment horizontal="center" vertical="top" wrapText="1"/>
    </xf>
    <xf numFmtId="2" fontId="18" fillId="3" borderId="8" xfId="0" applyNumberFormat="1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vertical="top" wrapText="1"/>
    </xf>
    <xf numFmtId="1" fontId="25" fillId="3" borderId="2" xfId="0" applyNumberFormat="1" applyFont="1" applyFill="1" applyBorder="1" applyAlignment="1">
      <alignment horizontal="center" vertical="top" wrapText="1"/>
    </xf>
    <xf numFmtId="9" fontId="25" fillId="3" borderId="2" xfId="0" applyNumberFormat="1" applyFont="1" applyFill="1" applyBorder="1" applyAlignment="1">
      <alignment horizontal="center" vertical="top" wrapText="1"/>
    </xf>
    <xf numFmtId="2" fontId="20" fillId="3" borderId="2" xfId="0" applyNumberFormat="1" applyFont="1" applyFill="1" applyBorder="1" applyAlignment="1">
      <alignment horizontal="center" vertical="top" wrapText="1"/>
    </xf>
    <xf numFmtId="14" fontId="15" fillId="3" borderId="8" xfId="0" applyNumberFormat="1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14" fontId="17" fillId="3" borderId="2" xfId="0" applyNumberFormat="1" applyFont="1" applyFill="1" applyBorder="1" applyAlignment="1">
      <alignment horizontal="center" vertical="top" wrapText="1"/>
    </xf>
    <xf numFmtId="2" fontId="26" fillId="3" borderId="1" xfId="0" applyNumberFormat="1" applyFont="1" applyFill="1" applyBorder="1" applyAlignment="1">
      <alignment horizontal="center" vertical="top" wrapText="1"/>
    </xf>
    <xf numFmtId="12" fontId="26" fillId="3" borderId="2" xfId="0" applyNumberFormat="1" applyFont="1" applyFill="1" applyBorder="1" applyAlignment="1">
      <alignment horizontal="center" vertical="top" wrapText="1"/>
    </xf>
    <xf numFmtId="164" fontId="26" fillId="3" borderId="2" xfId="0" applyNumberFormat="1" applyFont="1" applyFill="1" applyBorder="1" applyAlignment="1">
      <alignment horizontal="center" vertical="top" wrapText="1"/>
    </xf>
    <xf numFmtId="1" fontId="26" fillId="3" borderId="2" xfId="0" applyNumberFormat="1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vertical="top" wrapText="1"/>
    </xf>
    <xf numFmtId="0" fontId="26" fillId="3" borderId="5" xfId="0" applyFont="1" applyFill="1" applyBorder="1" applyAlignment="1">
      <alignment horizontal="center" vertical="top" wrapText="1"/>
    </xf>
    <xf numFmtId="0" fontId="26" fillId="3" borderId="10" xfId="0" applyFont="1" applyFill="1" applyBorder="1" applyAlignment="1">
      <alignment vertical="top" wrapText="1"/>
    </xf>
    <xf numFmtId="2" fontId="26" fillId="3" borderId="8" xfId="0" applyNumberFormat="1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10" fontId="26" fillId="3" borderId="2" xfId="0" applyNumberFormat="1" applyFont="1" applyFill="1" applyBorder="1" applyAlignment="1">
      <alignment horizontal="center" vertical="top" wrapText="1"/>
    </xf>
    <xf numFmtId="166" fontId="19" fillId="3" borderId="2" xfId="0" applyNumberFormat="1" applyFont="1" applyFill="1" applyBorder="1" applyAlignment="1">
      <alignment horizontal="center" vertical="top" wrapText="1"/>
    </xf>
    <xf numFmtId="166" fontId="19" fillId="3" borderId="8" xfId="0" applyNumberFormat="1" applyFont="1" applyFill="1" applyBorder="1" applyAlignment="1">
      <alignment horizontal="center" vertical="top" wrapText="1"/>
    </xf>
    <xf numFmtId="4" fontId="18" fillId="3" borderId="8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vertical="top" wrapText="1"/>
    </xf>
    <xf numFmtId="0" fontId="15" fillId="3" borderId="5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vertical="top" wrapText="1"/>
    </xf>
    <xf numFmtId="0" fontId="26" fillId="3" borderId="3" xfId="0" applyFont="1" applyFill="1" applyBorder="1" applyAlignment="1">
      <alignment vertical="top" wrapText="1"/>
    </xf>
    <xf numFmtId="0" fontId="26" fillId="3" borderId="2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vertical="top" wrapText="1"/>
    </xf>
    <xf numFmtId="2" fontId="26" fillId="3" borderId="2" xfId="0" applyNumberFormat="1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wrapText="1"/>
    </xf>
    <xf numFmtId="2" fontId="26" fillId="2" borderId="2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21" fillId="3" borderId="0" xfId="0" applyFont="1" applyFill="1" applyAlignment="1">
      <alignment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vertical="top" wrapText="1"/>
    </xf>
    <xf numFmtId="0" fontId="29" fillId="3" borderId="5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right" vertical="top" wrapText="1"/>
    </xf>
    <xf numFmtId="0" fontId="25" fillId="3" borderId="3" xfId="0" applyFont="1" applyFill="1" applyBorder="1" applyAlignment="1">
      <alignment horizontal="right" vertical="top" wrapText="1"/>
    </xf>
    <xf numFmtId="0" fontId="27" fillId="3" borderId="2" xfId="0" applyFont="1" applyFill="1" applyBorder="1" applyAlignment="1">
      <alignment vertical="top" wrapText="1"/>
    </xf>
    <xf numFmtId="0" fontId="26" fillId="3" borderId="8" xfId="0" applyFont="1" applyFill="1" applyBorder="1" applyAlignment="1">
      <alignment vertical="top" wrapText="1"/>
    </xf>
    <xf numFmtId="0" fontId="26" fillId="3" borderId="5" xfId="0" applyFont="1" applyFill="1" applyBorder="1" applyAlignment="1">
      <alignment vertical="top" wrapText="1"/>
    </xf>
    <xf numFmtId="0" fontId="26" fillId="3" borderId="3" xfId="0" applyFont="1" applyFill="1" applyBorder="1" applyAlignment="1">
      <alignment vertical="top" wrapText="1"/>
    </xf>
    <xf numFmtId="0" fontId="26" fillId="3" borderId="5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5" xfId="0" applyFont="1" applyFill="1" applyBorder="1" applyAlignment="1">
      <alignment horizontal="left" vertical="top" wrapText="1"/>
    </xf>
    <xf numFmtId="0" fontId="26" fillId="3" borderId="3" xfId="0" applyFont="1" applyFill="1" applyBorder="1" applyAlignment="1">
      <alignment horizontal="left" vertical="top" wrapText="1"/>
    </xf>
    <xf numFmtId="2" fontId="26" fillId="3" borderId="2" xfId="0" applyNumberFormat="1" applyFont="1" applyFill="1" applyBorder="1" applyAlignment="1">
      <alignment vertical="top" wrapText="1"/>
    </xf>
    <xf numFmtId="0" fontId="26" fillId="3" borderId="7" xfId="0" applyFont="1" applyFill="1" applyBorder="1" applyAlignment="1">
      <alignment horizontal="left" vertical="top" wrapText="1"/>
    </xf>
    <xf numFmtId="0" fontId="26" fillId="3" borderId="11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9"/>
  <sheetViews>
    <sheetView view="pageBreakPreview" zoomScale="50" zoomScaleNormal="81" zoomScaleSheetLayoutView="50" workbookViewId="0">
      <pane ySplit="4" topLeftCell="A53" activePane="bottomLeft" state="frozen"/>
      <selection pane="bottomLeft" activeCell="L56" sqref="L56"/>
    </sheetView>
  </sheetViews>
  <sheetFormatPr defaultRowHeight="12.75"/>
  <cols>
    <col min="1" max="1" width="7.5703125" style="7" customWidth="1"/>
    <col min="2" max="2" width="19.85546875" style="7" customWidth="1"/>
    <col min="3" max="3" width="9.140625" style="2" customWidth="1"/>
    <col min="4" max="4" width="51.5703125" style="2" customWidth="1"/>
    <col min="5" max="5" width="20.28515625" style="7" customWidth="1"/>
    <col min="6" max="6" width="17" style="7" customWidth="1"/>
    <col min="7" max="7" width="21.5703125" style="7" customWidth="1"/>
    <col min="8" max="8" width="0.28515625" style="1" hidden="1" customWidth="1"/>
    <col min="9" max="9" width="16.5703125" style="7" customWidth="1"/>
    <col min="10" max="10" width="18.140625" style="7" customWidth="1"/>
    <col min="11" max="11" width="15" style="7" customWidth="1"/>
    <col min="12" max="12" width="16.42578125" style="7" customWidth="1"/>
    <col min="13" max="13" width="25.28515625" style="81" customWidth="1"/>
    <col min="14" max="14" width="17.5703125" style="7" customWidth="1"/>
    <col min="15" max="15" width="17.7109375" style="7" customWidth="1"/>
    <col min="16" max="16" width="15.42578125" style="7" customWidth="1"/>
    <col min="17" max="17" width="57.42578125" style="4" customWidth="1"/>
    <col min="18" max="16384" width="9.140625" style="1"/>
  </cols>
  <sheetData>
    <row r="1" spans="1:17" ht="26.25" customHeight="1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ht="45" customHeight="1">
      <c r="A2" s="335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17" ht="33.75" customHeight="1">
      <c r="A3" s="10" t="s">
        <v>89</v>
      </c>
      <c r="B3" s="11"/>
      <c r="C3" s="11"/>
      <c r="D3" s="11"/>
      <c r="E3" s="74"/>
      <c r="F3" s="11"/>
      <c r="G3" s="74"/>
      <c r="H3" s="11"/>
      <c r="I3" s="11"/>
      <c r="J3" s="11"/>
      <c r="K3" s="11"/>
      <c r="L3" s="11"/>
      <c r="M3" s="74"/>
      <c r="N3" s="11"/>
      <c r="O3" s="11"/>
      <c r="P3" s="11"/>
      <c r="Q3" s="12"/>
    </row>
    <row r="4" spans="1:17" ht="138.75" customHeight="1">
      <c r="A4" s="13" t="s">
        <v>2</v>
      </c>
      <c r="B4" s="118"/>
      <c r="C4" s="336" t="s">
        <v>3</v>
      </c>
      <c r="D4" s="336"/>
      <c r="E4" s="331" t="s">
        <v>4</v>
      </c>
      <c r="F4" s="337" t="s">
        <v>5</v>
      </c>
      <c r="G4" s="54" t="s">
        <v>101</v>
      </c>
      <c r="H4" s="73"/>
      <c r="I4" s="337" t="s">
        <v>90</v>
      </c>
      <c r="J4" s="14" t="s">
        <v>98</v>
      </c>
      <c r="K4" s="132" t="s">
        <v>97</v>
      </c>
      <c r="L4" s="54" t="s">
        <v>99</v>
      </c>
      <c r="M4" s="54" t="s">
        <v>107</v>
      </c>
      <c r="N4" s="331" t="s">
        <v>6</v>
      </c>
      <c r="O4" s="49" t="s">
        <v>130</v>
      </c>
      <c r="P4" s="331" t="s">
        <v>100</v>
      </c>
      <c r="Q4" s="331" t="s">
        <v>121</v>
      </c>
    </row>
    <row r="5" spans="1:17" ht="26.25" customHeight="1">
      <c r="A5" s="13"/>
      <c r="B5" s="118"/>
      <c r="C5" s="336"/>
      <c r="D5" s="336"/>
      <c r="E5" s="332"/>
      <c r="F5" s="337"/>
      <c r="G5" s="54" t="s">
        <v>7</v>
      </c>
      <c r="H5" s="73"/>
      <c r="I5" s="337"/>
      <c r="J5" s="13"/>
      <c r="K5" s="13"/>
      <c r="L5" s="13"/>
      <c r="M5" s="54" t="s">
        <v>7</v>
      </c>
      <c r="N5" s="332"/>
      <c r="O5" s="50"/>
      <c r="P5" s="332"/>
      <c r="Q5" s="332"/>
    </row>
    <row r="6" spans="1:17" ht="57" customHeight="1">
      <c r="A6" s="15">
        <v>1</v>
      </c>
      <c r="B6" s="147" t="s">
        <v>177</v>
      </c>
      <c r="C6" s="333" t="s">
        <v>8</v>
      </c>
      <c r="D6" s="334"/>
      <c r="E6" s="59">
        <v>40273</v>
      </c>
      <c r="F6" s="15">
        <v>213.47</v>
      </c>
      <c r="G6" s="70">
        <v>150.68</v>
      </c>
      <c r="H6" s="53">
        <f t="shared" ref="H6:H47" si="0">SUM(G6)</f>
        <v>150.68</v>
      </c>
      <c r="I6" s="16">
        <v>150.68</v>
      </c>
      <c r="J6" s="17">
        <v>150.68</v>
      </c>
      <c r="K6" s="17">
        <v>15.17</v>
      </c>
      <c r="L6" s="18">
        <v>15.17</v>
      </c>
      <c r="M6" s="70">
        <v>150.68</v>
      </c>
      <c r="N6" s="17">
        <v>0</v>
      </c>
      <c r="O6" s="47">
        <v>0</v>
      </c>
      <c r="P6" s="15">
        <v>90</v>
      </c>
      <c r="Q6" s="19" t="s">
        <v>108</v>
      </c>
    </row>
    <row r="7" spans="1:17" ht="120" customHeight="1">
      <c r="A7" s="15">
        <v>2</v>
      </c>
      <c r="B7" s="123" t="s">
        <v>178</v>
      </c>
      <c r="C7" s="329" t="s">
        <v>9</v>
      </c>
      <c r="D7" s="330"/>
      <c r="E7" s="59">
        <v>38769</v>
      </c>
      <c r="F7" s="15">
        <v>552.16999999999996</v>
      </c>
      <c r="G7" s="70">
        <v>396.03</v>
      </c>
      <c r="H7" s="53">
        <f t="shared" si="0"/>
        <v>396.03</v>
      </c>
      <c r="I7" s="15">
        <v>229.44</v>
      </c>
      <c r="J7" s="20">
        <v>229.44</v>
      </c>
      <c r="K7" s="17">
        <v>22.68</v>
      </c>
      <c r="L7" s="20">
        <v>22.68</v>
      </c>
      <c r="M7" s="70">
        <v>229.44</v>
      </c>
      <c r="N7" s="17">
        <v>0</v>
      </c>
      <c r="O7" s="47">
        <v>166.59</v>
      </c>
      <c r="P7" s="15">
        <v>68</v>
      </c>
      <c r="Q7" s="19" t="s">
        <v>124</v>
      </c>
    </row>
    <row r="8" spans="1:17" ht="106.5" customHeight="1">
      <c r="A8" s="138">
        <v>3</v>
      </c>
      <c r="B8" s="148" t="s">
        <v>189</v>
      </c>
      <c r="C8" s="343" t="s">
        <v>10</v>
      </c>
      <c r="D8" s="343"/>
      <c r="E8" s="139">
        <v>38769</v>
      </c>
      <c r="F8" s="138">
        <v>301.77999999999997</v>
      </c>
      <c r="G8" s="110">
        <v>216.91</v>
      </c>
      <c r="H8" s="111">
        <f t="shared" si="0"/>
        <v>216.91</v>
      </c>
      <c r="I8" s="23">
        <v>216.91</v>
      </c>
      <c r="J8" s="23">
        <v>216.91</v>
      </c>
      <c r="K8" s="140">
        <v>32.565559999999998</v>
      </c>
      <c r="L8" s="108">
        <v>12.68</v>
      </c>
      <c r="M8" s="37">
        <v>216.91</v>
      </c>
      <c r="N8" s="140">
        <v>0</v>
      </c>
      <c r="O8" s="108">
        <v>0</v>
      </c>
      <c r="P8" s="142">
        <v>100</v>
      </c>
      <c r="Q8" s="143" t="s">
        <v>156</v>
      </c>
    </row>
    <row r="9" spans="1:17" ht="94.5" customHeight="1">
      <c r="A9" s="21">
        <v>4</v>
      </c>
      <c r="B9" s="121"/>
      <c r="C9" s="343" t="s">
        <v>11</v>
      </c>
      <c r="D9" s="343"/>
      <c r="E9" s="67">
        <v>38196</v>
      </c>
      <c r="F9" s="22">
        <v>167.54</v>
      </c>
      <c r="G9" s="66">
        <v>152.97</v>
      </c>
      <c r="H9" s="60">
        <f t="shared" si="0"/>
        <v>152.97</v>
      </c>
      <c r="I9" s="23">
        <v>100.84</v>
      </c>
      <c r="J9" s="23">
        <v>100.84</v>
      </c>
      <c r="K9" s="24">
        <v>7.4589999999999996</v>
      </c>
      <c r="L9" s="24">
        <v>7.4589999999999996</v>
      </c>
      <c r="M9" s="32">
        <v>100.84</v>
      </c>
      <c r="N9" s="24">
        <v>0</v>
      </c>
      <c r="O9" s="48">
        <v>52.13</v>
      </c>
      <c r="P9" s="23">
        <v>55</v>
      </c>
      <c r="Q9" s="25" t="s">
        <v>109</v>
      </c>
    </row>
    <row r="10" spans="1:17" ht="120.75" customHeight="1">
      <c r="A10" s="15">
        <v>5</v>
      </c>
      <c r="B10" s="123"/>
      <c r="C10" s="334" t="s">
        <v>12</v>
      </c>
      <c r="D10" s="339"/>
      <c r="E10" s="59">
        <v>38175</v>
      </c>
      <c r="F10" s="15">
        <v>233.66</v>
      </c>
      <c r="G10" s="70">
        <v>216.29</v>
      </c>
      <c r="H10" s="53">
        <f t="shared" si="0"/>
        <v>216.29</v>
      </c>
      <c r="I10" s="17">
        <v>210.29</v>
      </c>
      <c r="J10" s="17">
        <v>210.29</v>
      </c>
      <c r="K10" s="17">
        <v>0</v>
      </c>
      <c r="L10" s="17">
        <v>0</v>
      </c>
      <c r="M10" s="70">
        <v>210.29</v>
      </c>
      <c r="N10" s="17">
        <v>0</v>
      </c>
      <c r="O10" s="47">
        <v>0</v>
      </c>
      <c r="P10" s="15">
        <v>99</v>
      </c>
      <c r="Q10" s="19" t="s">
        <v>125</v>
      </c>
    </row>
    <row r="11" spans="1:17" ht="118.5" customHeight="1">
      <c r="A11" s="133">
        <v>6</v>
      </c>
      <c r="B11" s="160" t="s">
        <v>179</v>
      </c>
      <c r="C11" s="343" t="s">
        <v>13</v>
      </c>
      <c r="D11" s="343"/>
      <c r="E11" s="141">
        <v>38853</v>
      </c>
      <c r="F11" s="136">
        <v>516.4</v>
      </c>
      <c r="G11" s="63">
        <v>368.13</v>
      </c>
      <c r="H11" s="61">
        <f t="shared" si="0"/>
        <v>368.13</v>
      </c>
      <c r="I11" s="136">
        <v>368.13</v>
      </c>
      <c r="J11" s="15">
        <v>368.13</v>
      </c>
      <c r="K11" s="137">
        <v>41.304000000000002</v>
      </c>
      <c r="L11" s="137">
        <v>41.304000000000002</v>
      </c>
      <c r="M11" s="63">
        <v>368.13</v>
      </c>
      <c r="N11" s="137">
        <v>0</v>
      </c>
      <c r="O11" s="47">
        <v>0</v>
      </c>
      <c r="P11" s="136">
        <v>100</v>
      </c>
      <c r="Q11" s="134" t="s">
        <v>143</v>
      </c>
    </row>
    <row r="12" spans="1:17" ht="118.5" customHeight="1">
      <c r="A12" s="22">
        <v>7</v>
      </c>
      <c r="B12" s="120"/>
      <c r="C12" s="343" t="s">
        <v>14</v>
      </c>
      <c r="D12" s="343"/>
      <c r="E12" s="67">
        <v>38853</v>
      </c>
      <c r="F12" s="22">
        <v>353.13</v>
      </c>
      <c r="G12" s="66">
        <v>305.95</v>
      </c>
      <c r="H12" s="60">
        <f t="shared" si="0"/>
        <v>305.95</v>
      </c>
      <c r="I12" s="23">
        <v>250.77</v>
      </c>
      <c r="J12" s="23">
        <v>250.77</v>
      </c>
      <c r="K12" s="17">
        <v>28.25</v>
      </c>
      <c r="L12" s="17">
        <v>28.25</v>
      </c>
      <c r="M12" s="70">
        <v>250.77</v>
      </c>
      <c r="N12" s="17">
        <v>0</v>
      </c>
      <c r="O12" s="47">
        <v>55.18</v>
      </c>
      <c r="P12" s="15">
        <v>100</v>
      </c>
      <c r="Q12" s="19" t="s">
        <v>126</v>
      </c>
    </row>
    <row r="13" spans="1:17" ht="114" customHeight="1">
      <c r="A13" s="133">
        <v>8</v>
      </c>
      <c r="B13" s="123" t="s">
        <v>180</v>
      </c>
      <c r="C13" s="341" t="s">
        <v>15</v>
      </c>
      <c r="D13" s="342"/>
      <c r="E13" s="141">
        <v>38853</v>
      </c>
      <c r="F13" s="136">
        <v>355.19</v>
      </c>
      <c r="G13" s="63">
        <v>303.55</v>
      </c>
      <c r="H13" s="61">
        <f t="shared" si="0"/>
        <v>303.55</v>
      </c>
      <c r="I13" s="136">
        <v>298.072</v>
      </c>
      <c r="J13" s="20">
        <v>252.28</v>
      </c>
      <c r="K13" s="137">
        <v>40.460999999999999</v>
      </c>
      <c r="L13" s="137">
        <v>40.460999999999999</v>
      </c>
      <c r="M13" s="63">
        <v>252.27600000000001</v>
      </c>
      <c r="N13" s="137">
        <v>0.04</v>
      </c>
      <c r="O13" s="47">
        <v>51.27</v>
      </c>
      <c r="P13" s="136">
        <v>96</v>
      </c>
      <c r="Q13" s="134" t="s">
        <v>162</v>
      </c>
    </row>
    <row r="14" spans="1:17" ht="126.75" customHeight="1">
      <c r="A14" s="57">
        <v>9</v>
      </c>
      <c r="B14" s="123"/>
      <c r="C14" s="341" t="s">
        <v>16</v>
      </c>
      <c r="D14" s="342"/>
      <c r="E14" s="141">
        <v>38653</v>
      </c>
      <c r="F14" s="136">
        <v>875.42</v>
      </c>
      <c r="G14" s="63">
        <v>761.23</v>
      </c>
      <c r="H14" s="61">
        <f t="shared" si="0"/>
        <v>761.23</v>
      </c>
      <c r="I14" s="136">
        <v>624.09</v>
      </c>
      <c r="J14" s="55">
        <v>624.09</v>
      </c>
      <c r="K14" s="56">
        <v>69.34</v>
      </c>
      <c r="L14" s="56">
        <v>69.34</v>
      </c>
      <c r="M14" s="63">
        <v>624.09</v>
      </c>
      <c r="N14" s="56">
        <v>0</v>
      </c>
      <c r="O14" s="56">
        <v>137.13999999999999</v>
      </c>
      <c r="P14" s="55">
        <v>84</v>
      </c>
      <c r="Q14" s="115" t="s">
        <v>165</v>
      </c>
    </row>
    <row r="15" spans="1:17" s="171" customFormat="1" ht="94.5" customHeight="1">
      <c r="A15" s="164">
        <v>10</v>
      </c>
      <c r="B15" s="164" t="s">
        <v>188</v>
      </c>
      <c r="C15" s="338" t="s">
        <v>17</v>
      </c>
      <c r="D15" s="338"/>
      <c r="E15" s="165">
        <v>38656</v>
      </c>
      <c r="F15" s="164">
        <v>404.73</v>
      </c>
      <c r="G15" s="176">
        <v>355.25</v>
      </c>
      <c r="H15" s="177">
        <f t="shared" si="0"/>
        <v>355.25</v>
      </c>
      <c r="I15" s="163">
        <v>304.25</v>
      </c>
      <c r="J15" s="163">
        <v>238.93</v>
      </c>
      <c r="K15" s="168">
        <v>33.593000000000004</v>
      </c>
      <c r="L15" s="168">
        <v>30.18</v>
      </c>
      <c r="M15" s="166">
        <v>238.93</v>
      </c>
      <c r="N15" s="174">
        <v>0</v>
      </c>
      <c r="O15" s="168">
        <v>0</v>
      </c>
      <c r="P15" s="164">
        <v>83</v>
      </c>
      <c r="Q15" s="175" t="s">
        <v>157</v>
      </c>
    </row>
    <row r="16" spans="1:17" ht="129" customHeight="1">
      <c r="A16" s="21">
        <v>11</v>
      </c>
      <c r="B16" s="124"/>
      <c r="C16" s="334" t="s">
        <v>18</v>
      </c>
      <c r="D16" s="340"/>
      <c r="E16" s="59">
        <v>38713</v>
      </c>
      <c r="F16" s="15">
        <v>411.17</v>
      </c>
      <c r="G16" s="70">
        <v>360.86</v>
      </c>
      <c r="H16" s="53">
        <f t="shared" si="0"/>
        <v>360.86</v>
      </c>
      <c r="I16" s="15">
        <v>342.62</v>
      </c>
      <c r="J16" s="20">
        <v>342.62</v>
      </c>
      <c r="K16" s="17">
        <v>29.2</v>
      </c>
      <c r="L16" s="17">
        <v>29.2</v>
      </c>
      <c r="M16" s="70">
        <v>342.55</v>
      </c>
      <c r="N16" s="17">
        <v>7.0000000000000007E-2</v>
      </c>
      <c r="O16" s="47">
        <v>18.239999999999998</v>
      </c>
      <c r="P16" s="15">
        <v>96</v>
      </c>
      <c r="Q16" s="19" t="s">
        <v>127</v>
      </c>
    </row>
    <row r="17" spans="1:17" ht="126" customHeight="1">
      <c r="A17" s="22">
        <v>12</v>
      </c>
      <c r="B17" s="32"/>
      <c r="C17" s="334" t="s">
        <v>19</v>
      </c>
      <c r="D17" s="339"/>
      <c r="E17" s="59">
        <v>38707</v>
      </c>
      <c r="F17" s="15">
        <v>108.05</v>
      </c>
      <c r="G17" s="69">
        <v>94.21</v>
      </c>
      <c r="H17" s="62">
        <f t="shared" si="0"/>
        <v>94.21</v>
      </c>
      <c r="I17" s="16">
        <v>93.16</v>
      </c>
      <c r="J17" s="26">
        <v>93.16</v>
      </c>
      <c r="K17" s="17">
        <v>8.64</v>
      </c>
      <c r="L17" s="17">
        <v>8.64</v>
      </c>
      <c r="M17" s="69">
        <v>93.16</v>
      </c>
      <c r="N17" s="17">
        <v>0</v>
      </c>
      <c r="O17" s="47">
        <v>1.05</v>
      </c>
      <c r="P17" s="15">
        <v>100</v>
      </c>
      <c r="Q17" s="106" t="s">
        <v>147</v>
      </c>
    </row>
    <row r="18" spans="1:17" ht="96" customHeight="1">
      <c r="A18" s="15">
        <v>13</v>
      </c>
      <c r="B18" s="123"/>
      <c r="C18" s="341" t="s">
        <v>102</v>
      </c>
      <c r="D18" s="342"/>
      <c r="E18" s="59">
        <v>39379</v>
      </c>
      <c r="F18" s="15">
        <v>326.07</v>
      </c>
      <c r="G18" s="70">
        <v>292.87</v>
      </c>
      <c r="H18" s="53">
        <f t="shared" si="0"/>
        <v>292.87</v>
      </c>
      <c r="I18" s="15">
        <v>290.80900000000003</v>
      </c>
      <c r="J18" s="20">
        <v>290.81</v>
      </c>
      <c r="K18" s="17">
        <v>25.024999999999999</v>
      </c>
      <c r="L18" s="17">
        <v>25.024999999999999</v>
      </c>
      <c r="M18" s="70">
        <v>290.81</v>
      </c>
      <c r="N18" s="17">
        <v>0</v>
      </c>
      <c r="O18" s="47">
        <v>2.06</v>
      </c>
      <c r="P18" s="21">
        <v>90</v>
      </c>
      <c r="Q18" s="31" t="s">
        <v>110</v>
      </c>
    </row>
    <row r="19" spans="1:17" ht="90.75" customHeight="1">
      <c r="A19" s="21">
        <v>14</v>
      </c>
      <c r="B19" s="124"/>
      <c r="C19" s="346" t="s">
        <v>20</v>
      </c>
      <c r="D19" s="347"/>
      <c r="E19" s="58">
        <v>39436</v>
      </c>
      <c r="F19" s="21">
        <v>249.05</v>
      </c>
      <c r="G19" s="70">
        <v>219.06</v>
      </c>
      <c r="H19" s="53">
        <f t="shared" si="0"/>
        <v>219.06</v>
      </c>
      <c r="I19" s="21">
        <v>179.73</v>
      </c>
      <c r="J19" s="27">
        <v>178.73</v>
      </c>
      <c r="K19" s="16">
        <v>13.6</v>
      </c>
      <c r="L19" s="16">
        <v>13.6</v>
      </c>
      <c r="M19" s="70">
        <v>178.73</v>
      </c>
      <c r="N19" s="16">
        <v>0</v>
      </c>
      <c r="O19" s="47">
        <v>40.33</v>
      </c>
      <c r="P19" s="21">
        <v>56</v>
      </c>
      <c r="Q19" s="114" t="s">
        <v>172</v>
      </c>
    </row>
    <row r="20" spans="1:17" ht="145.5" customHeight="1">
      <c r="A20" s="148">
        <v>15</v>
      </c>
      <c r="B20" s="110"/>
      <c r="C20" s="344" t="s">
        <v>21</v>
      </c>
      <c r="D20" s="345"/>
      <c r="E20" s="58">
        <v>39435</v>
      </c>
      <c r="F20" s="21">
        <v>2116.4499999999998</v>
      </c>
      <c r="G20" s="70">
        <v>1885.96</v>
      </c>
      <c r="H20" s="53">
        <f t="shared" si="0"/>
        <v>1885.96</v>
      </c>
      <c r="I20" s="21">
        <v>1879.82</v>
      </c>
      <c r="J20" s="27">
        <v>1879.82</v>
      </c>
      <c r="K20" s="16">
        <v>211.65</v>
      </c>
      <c r="L20" s="26">
        <v>211.65</v>
      </c>
      <c r="M20" s="70">
        <v>1551.39</v>
      </c>
      <c r="N20" s="16">
        <v>328.43</v>
      </c>
      <c r="O20" s="47">
        <v>6.14</v>
      </c>
      <c r="P20" s="21">
        <v>100</v>
      </c>
      <c r="Q20" s="31" t="s">
        <v>103</v>
      </c>
    </row>
    <row r="21" spans="1:17" ht="96.75" customHeight="1">
      <c r="A21" s="147">
        <v>16</v>
      </c>
      <c r="B21" s="243" t="s">
        <v>542</v>
      </c>
      <c r="C21" s="343" t="s">
        <v>22</v>
      </c>
      <c r="D21" s="343"/>
      <c r="E21" s="58">
        <v>39534</v>
      </c>
      <c r="F21" s="21">
        <v>379.75</v>
      </c>
      <c r="G21" s="70">
        <v>273.12</v>
      </c>
      <c r="H21" s="53">
        <f t="shared" si="0"/>
        <v>273.12</v>
      </c>
      <c r="I21" s="21">
        <v>273.12</v>
      </c>
      <c r="J21" s="27">
        <v>273.12</v>
      </c>
      <c r="K21" s="16">
        <v>0</v>
      </c>
      <c r="L21" s="26">
        <v>0</v>
      </c>
      <c r="M21" s="70">
        <v>273.12</v>
      </c>
      <c r="N21" s="16">
        <v>0</v>
      </c>
      <c r="O21" s="47">
        <v>0</v>
      </c>
      <c r="P21" s="21">
        <v>92</v>
      </c>
      <c r="Q21" s="31" t="s">
        <v>111</v>
      </c>
    </row>
    <row r="22" spans="1:17" ht="152.25" customHeight="1">
      <c r="A22" s="146">
        <v>17</v>
      </c>
      <c r="B22" s="148" t="s">
        <v>545</v>
      </c>
      <c r="C22" s="343" t="s">
        <v>23</v>
      </c>
      <c r="D22" s="343"/>
      <c r="E22" s="67">
        <v>39721</v>
      </c>
      <c r="F22" s="22">
        <v>208.7</v>
      </c>
      <c r="G22" s="66">
        <v>149.97999999999999</v>
      </c>
      <c r="H22" s="60">
        <f t="shared" si="0"/>
        <v>149.97999999999999</v>
      </c>
      <c r="I22" s="22">
        <v>149.97999999999999</v>
      </c>
      <c r="J22" s="37">
        <v>149.97999999999999</v>
      </c>
      <c r="K22" s="33">
        <v>20.48</v>
      </c>
      <c r="L22" s="33">
        <v>20.48</v>
      </c>
      <c r="M22" s="66">
        <v>149.97999999999999</v>
      </c>
      <c r="N22" s="24">
        <v>0</v>
      </c>
      <c r="O22" s="48">
        <v>0</v>
      </c>
      <c r="P22" s="23">
        <v>100</v>
      </c>
      <c r="Q22" s="25" t="s">
        <v>112</v>
      </c>
    </row>
    <row r="23" spans="1:17" ht="168.75" customHeight="1">
      <c r="A23" s="148">
        <v>18</v>
      </c>
      <c r="B23" s="123" t="s">
        <v>191</v>
      </c>
      <c r="C23" s="341" t="s">
        <v>24</v>
      </c>
      <c r="D23" s="342"/>
      <c r="E23" s="58">
        <v>39792</v>
      </c>
      <c r="F23" s="21">
        <v>406.12</v>
      </c>
      <c r="G23" s="70">
        <v>289.52</v>
      </c>
      <c r="H23" s="53">
        <f t="shared" si="0"/>
        <v>289.52</v>
      </c>
      <c r="I23" s="21">
        <v>289.52</v>
      </c>
      <c r="J23" s="27">
        <v>289.52</v>
      </c>
      <c r="K23" s="16">
        <v>32.17</v>
      </c>
      <c r="L23" s="16">
        <v>32.17</v>
      </c>
      <c r="M23" s="70">
        <v>289.52</v>
      </c>
      <c r="N23" s="68">
        <v>0</v>
      </c>
      <c r="O23" s="56">
        <v>0</v>
      </c>
      <c r="P23" s="21">
        <v>84</v>
      </c>
      <c r="Q23" s="30" t="s">
        <v>104</v>
      </c>
    </row>
    <row r="24" spans="1:17" s="171" customFormat="1" ht="133.5" customHeight="1">
      <c r="A24" s="163">
        <v>19</v>
      </c>
      <c r="B24" s="164" t="s">
        <v>180</v>
      </c>
      <c r="C24" s="338" t="s">
        <v>25</v>
      </c>
      <c r="D24" s="338"/>
      <c r="E24" s="165">
        <v>39902</v>
      </c>
      <c r="F24" s="164">
        <v>739.12</v>
      </c>
      <c r="G24" s="166">
        <v>461.02</v>
      </c>
      <c r="H24" s="167">
        <f t="shared" si="0"/>
        <v>461.02</v>
      </c>
      <c r="I24" s="164">
        <v>461.02</v>
      </c>
      <c r="J24" s="166">
        <v>328.12</v>
      </c>
      <c r="K24" s="168">
        <v>27.943020000000001</v>
      </c>
      <c r="L24" s="169">
        <v>17.256</v>
      </c>
      <c r="M24" s="166">
        <v>328.12</v>
      </c>
      <c r="N24" s="168">
        <v>0</v>
      </c>
      <c r="O24" s="168">
        <v>132.9</v>
      </c>
      <c r="P24" s="163">
        <v>80</v>
      </c>
      <c r="Q24" s="170" t="s">
        <v>113</v>
      </c>
    </row>
    <row r="25" spans="1:17" ht="81.75" customHeight="1">
      <c r="A25" s="146">
        <v>20</v>
      </c>
      <c r="B25" s="121"/>
      <c r="C25" s="333" t="s">
        <v>26</v>
      </c>
      <c r="D25" s="333"/>
      <c r="E25" s="58">
        <v>40008</v>
      </c>
      <c r="F25" s="16">
        <v>210</v>
      </c>
      <c r="G25" s="69">
        <v>151.19999999999999</v>
      </c>
      <c r="H25" s="62">
        <f t="shared" si="0"/>
        <v>151.19999999999999</v>
      </c>
      <c r="I25" s="16">
        <v>151.19999999999999</v>
      </c>
      <c r="J25" s="26">
        <v>136.12</v>
      </c>
      <c r="K25" s="16">
        <v>18.850000000000001</v>
      </c>
      <c r="L25" s="16">
        <v>15.12</v>
      </c>
      <c r="M25" s="70">
        <v>136.12</v>
      </c>
      <c r="N25" s="68">
        <v>0</v>
      </c>
      <c r="O25" s="56">
        <v>15.08</v>
      </c>
      <c r="P25" s="21">
        <v>91</v>
      </c>
      <c r="Q25" s="104" t="s">
        <v>145</v>
      </c>
    </row>
    <row r="26" spans="1:17" ht="160.5" customHeight="1">
      <c r="A26" s="148">
        <v>21</v>
      </c>
      <c r="B26" s="123"/>
      <c r="C26" s="341" t="s">
        <v>27</v>
      </c>
      <c r="D26" s="342"/>
      <c r="E26" s="58">
        <v>40043</v>
      </c>
      <c r="F26" s="21">
        <v>465.83</v>
      </c>
      <c r="G26" s="69">
        <v>403.67</v>
      </c>
      <c r="H26" s="62">
        <f t="shared" si="0"/>
        <v>403.67</v>
      </c>
      <c r="I26" s="16">
        <v>335.38</v>
      </c>
      <c r="J26" s="26">
        <v>287</v>
      </c>
      <c r="K26" s="16">
        <v>37.22</v>
      </c>
      <c r="L26" s="16">
        <v>37.22</v>
      </c>
      <c r="M26" s="69">
        <v>287</v>
      </c>
      <c r="N26" s="16">
        <v>0</v>
      </c>
      <c r="O26" s="47">
        <v>68.290000000000006</v>
      </c>
      <c r="P26" s="21">
        <v>95</v>
      </c>
      <c r="Q26" s="113" t="s">
        <v>154</v>
      </c>
    </row>
    <row r="27" spans="1:17" ht="117.75" customHeight="1">
      <c r="A27" s="147">
        <v>22</v>
      </c>
      <c r="B27" s="161" t="s">
        <v>187</v>
      </c>
      <c r="C27" s="333" t="s">
        <v>28</v>
      </c>
      <c r="D27" s="333"/>
      <c r="E27" s="58">
        <v>40214</v>
      </c>
      <c r="F27" s="21">
        <v>1043.3399999999999</v>
      </c>
      <c r="G27" s="70">
        <v>920.59</v>
      </c>
      <c r="H27" s="53">
        <f t="shared" si="0"/>
        <v>920.59</v>
      </c>
      <c r="I27" s="21">
        <v>920.59</v>
      </c>
      <c r="J27" s="21">
        <v>920.59</v>
      </c>
      <c r="K27" s="16">
        <v>102.286</v>
      </c>
      <c r="L27" s="16">
        <v>102.286</v>
      </c>
      <c r="M27" s="70">
        <v>920.59</v>
      </c>
      <c r="N27" s="16">
        <v>0</v>
      </c>
      <c r="O27" s="47">
        <v>0</v>
      </c>
      <c r="P27" s="15">
        <v>100</v>
      </c>
      <c r="Q27" s="143" t="s">
        <v>123</v>
      </c>
    </row>
    <row r="28" spans="1:17" ht="99.75" customHeight="1">
      <c r="A28" s="146">
        <v>23</v>
      </c>
      <c r="B28" s="243" t="s">
        <v>192</v>
      </c>
      <c r="C28" s="333" t="s">
        <v>29</v>
      </c>
      <c r="D28" s="333"/>
      <c r="E28" s="58">
        <v>40259</v>
      </c>
      <c r="F28" s="15">
        <v>1151.9100000000001</v>
      </c>
      <c r="G28" s="70">
        <v>1026.78</v>
      </c>
      <c r="H28" s="53">
        <f t="shared" si="0"/>
        <v>1026.78</v>
      </c>
      <c r="I28" s="21">
        <v>1026.78</v>
      </c>
      <c r="J28" s="21">
        <v>1026.78</v>
      </c>
      <c r="K28" s="17">
        <v>110</v>
      </c>
      <c r="L28" s="17">
        <v>110</v>
      </c>
      <c r="M28" s="70">
        <v>1026.78</v>
      </c>
      <c r="N28" s="17">
        <v>0</v>
      </c>
      <c r="O28" s="47">
        <v>0</v>
      </c>
      <c r="P28" s="15">
        <v>100</v>
      </c>
      <c r="Q28" s="19" t="s">
        <v>91</v>
      </c>
    </row>
    <row r="29" spans="1:17" ht="116.25" customHeight="1">
      <c r="A29" s="148">
        <v>24</v>
      </c>
      <c r="B29" s="123" t="s">
        <v>191</v>
      </c>
      <c r="C29" s="341" t="s">
        <v>30</v>
      </c>
      <c r="D29" s="342"/>
      <c r="E29" s="58">
        <v>40259</v>
      </c>
      <c r="F29" s="21">
        <v>747.42</v>
      </c>
      <c r="G29" s="70">
        <v>619.73</v>
      </c>
      <c r="H29" s="53">
        <f t="shared" si="0"/>
        <v>619.73</v>
      </c>
      <c r="I29" s="16">
        <v>602.57799999999997</v>
      </c>
      <c r="J29" s="87">
        <v>537.58000000000004</v>
      </c>
      <c r="K29" s="16">
        <v>33.713349999999998</v>
      </c>
      <c r="L29" s="16">
        <v>33.713349999999998</v>
      </c>
      <c r="M29" s="69">
        <v>537.58000000000004</v>
      </c>
      <c r="N29" s="16">
        <v>0</v>
      </c>
      <c r="O29" s="47">
        <v>17.149999999999999</v>
      </c>
      <c r="P29" s="21">
        <v>70</v>
      </c>
      <c r="Q29" s="98" t="s">
        <v>142</v>
      </c>
    </row>
    <row r="30" spans="1:17" ht="114.75" customHeight="1">
      <c r="A30" s="147">
        <v>25</v>
      </c>
      <c r="B30" s="179" t="s">
        <v>192</v>
      </c>
      <c r="C30" s="333" t="s">
        <v>31</v>
      </c>
      <c r="D30" s="333"/>
      <c r="E30" s="58">
        <v>40273</v>
      </c>
      <c r="F30" s="21">
        <v>270.98</v>
      </c>
      <c r="G30" s="69">
        <v>188.4</v>
      </c>
      <c r="H30" s="62">
        <f t="shared" si="0"/>
        <v>188.4</v>
      </c>
      <c r="I30" s="16">
        <v>96.5</v>
      </c>
      <c r="J30" s="26">
        <v>96.5</v>
      </c>
      <c r="K30" s="16">
        <v>10.19</v>
      </c>
      <c r="L30" s="16">
        <v>10.19</v>
      </c>
      <c r="M30" s="69">
        <v>96.5</v>
      </c>
      <c r="N30" s="16">
        <v>0</v>
      </c>
      <c r="O30" s="47">
        <v>91.9</v>
      </c>
      <c r="P30" s="21">
        <v>65</v>
      </c>
      <c r="Q30" s="114" t="s">
        <v>166</v>
      </c>
    </row>
    <row r="31" spans="1:17" ht="138" customHeight="1">
      <c r="A31" s="146">
        <v>26</v>
      </c>
      <c r="B31" s="128"/>
      <c r="C31" s="348" t="s">
        <v>32</v>
      </c>
      <c r="D31" s="349"/>
      <c r="E31" s="100">
        <v>40436</v>
      </c>
      <c r="F31" s="92">
        <v>321.45</v>
      </c>
      <c r="G31" s="93">
        <v>286.44</v>
      </c>
      <c r="H31" s="94">
        <f t="shared" si="0"/>
        <v>286.44</v>
      </c>
      <c r="I31" s="92">
        <v>284.01</v>
      </c>
      <c r="J31" s="93">
        <v>280.60000000000002</v>
      </c>
      <c r="K31" s="95">
        <v>32</v>
      </c>
      <c r="L31" s="95">
        <v>32</v>
      </c>
      <c r="M31" s="116">
        <v>280.60000000000002</v>
      </c>
      <c r="N31" s="95">
        <v>0</v>
      </c>
      <c r="O31" s="95">
        <v>22.29</v>
      </c>
      <c r="P31" s="92">
        <v>100</v>
      </c>
      <c r="Q31" s="144" t="s">
        <v>175</v>
      </c>
    </row>
    <row r="32" spans="1:17" ht="110.25" customHeight="1">
      <c r="A32" s="148">
        <v>27</v>
      </c>
      <c r="B32" s="123" t="s">
        <v>192</v>
      </c>
      <c r="C32" s="341" t="s">
        <v>33</v>
      </c>
      <c r="D32" s="342"/>
      <c r="E32" s="58">
        <v>40346</v>
      </c>
      <c r="F32" s="21">
        <v>333.19</v>
      </c>
      <c r="G32" s="70">
        <v>237.55</v>
      </c>
      <c r="H32" s="53">
        <f t="shared" si="0"/>
        <v>237.55</v>
      </c>
      <c r="I32" s="16">
        <v>217.32</v>
      </c>
      <c r="J32" s="26">
        <v>217.32</v>
      </c>
      <c r="K32" s="16">
        <v>13.2</v>
      </c>
      <c r="L32" s="16">
        <v>13.2</v>
      </c>
      <c r="M32" s="70">
        <v>217.32</v>
      </c>
      <c r="N32" s="16">
        <f>I32-M32</f>
        <v>0</v>
      </c>
      <c r="O32" s="47">
        <v>20.55</v>
      </c>
      <c r="P32" s="21">
        <v>92</v>
      </c>
      <c r="Q32" s="91" t="s">
        <v>139</v>
      </c>
    </row>
    <row r="33" spans="1:17" ht="174.75" customHeight="1">
      <c r="A33" s="147">
        <v>28</v>
      </c>
      <c r="B33" s="123" t="s">
        <v>194</v>
      </c>
      <c r="C33" s="341" t="s">
        <v>34</v>
      </c>
      <c r="D33" s="342"/>
      <c r="E33" s="58">
        <v>40480</v>
      </c>
      <c r="F33" s="16">
        <v>524.1</v>
      </c>
      <c r="G33" s="70">
        <v>465.09</v>
      </c>
      <c r="H33" s="53">
        <f t="shared" si="0"/>
        <v>465.09</v>
      </c>
      <c r="I33" s="21">
        <v>370.09</v>
      </c>
      <c r="J33" s="27">
        <v>370.09</v>
      </c>
      <c r="K33" s="16">
        <v>51.67</v>
      </c>
      <c r="L33" s="26">
        <v>43.67</v>
      </c>
      <c r="M33" s="70">
        <v>370.09</v>
      </c>
      <c r="N33" s="16">
        <v>0</v>
      </c>
      <c r="O33" s="47">
        <v>95</v>
      </c>
      <c r="P33" s="21">
        <v>95</v>
      </c>
      <c r="Q33" s="31" t="s">
        <v>114</v>
      </c>
    </row>
    <row r="34" spans="1:17" ht="63" customHeight="1">
      <c r="A34" s="146">
        <v>29</v>
      </c>
      <c r="B34" s="243" t="s">
        <v>191</v>
      </c>
      <c r="C34" s="333" t="s">
        <v>35</v>
      </c>
      <c r="D34" s="333"/>
      <c r="E34" s="58">
        <v>40492</v>
      </c>
      <c r="F34" s="21">
        <v>303.42</v>
      </c>
      <c r="G34" s="70">
        <v>214.39</v>
      </c>
      <c r="H34" s="53">
        <f t="shared" si="0"/>
        <v>214.39</v>
      </c>
      <c r="I34" s="21">
        <v>214.39</v>
      </c>
      <c r="J34" s="27">
        <v>214.39</v>
      </c>
      <c r="K34" s="16">
        <v>0</v>
      </c>
      <c r="L34" s="26">
        <v>0</v>
      </c>
      <c r="M34" s="70">
        <v>213.82</v>
      </c>
      <c r="N34" s="16">
        <f>I34-M34</f>
        <v>0.56999999999999318</v>
      </c>
      <c r="O34" s="47">
        <v>0</v>
      </c>
      <c r="P34" s="21">
        <v>78</v>
      </c>
      <c r="Q34" s="91" t="s">
        <v>137</v>
      </c>
    </row>
    <row r="35" spans="1:17" ht="86.25" customHeight="1">
      <c r="A35" s="148">
        <v>30</v>
      </c>
      <c r="B35" s="123" t="s">
        <v>543</v>
      </c>
      <c r="C35" s="341" t="s">
        <v>36</v>
      </c>
      <c r="D35" s="342"/>
      <c r="E35" s="58">
        <v>40492</v>
      </c>
      <c r="F35" s="21">
        <v>559.91</v>
      </c>
      <c r="G35" s="70">
        <v>494.23</v>
      </c>
      <c r="H35" s="53">
        <f t="shared" si="0"/>
        <v>494.23</v>
      </c>
      <c r="I35" s="16">
        <v>396.23</v>
      </c>
      <c r="J35" s="16">
        <v>396.23</v>
      </c>
      <c r="K35" s="16">
        <v>25</v>
      </c>
      <c r="L35" s="16">
        <v>25</v>
      </c>
      <c r="M35" s="70">
        <v>396.23</v>
      </c>
      <c r="N35" s="16">
        <v>0</v>
      </c>
      <c r="O35" s="47">
        <v>98</v>
      </c>
      <c r="P35" s="21">
        <v>70</v>
      </c>
      <c r="Q35" s="145" t="s">
        <v>176</v>
      </c>
    </row>
    <row r="36" spans="1:17" ht="107.25" customHeight="1">
      <c r="A36" s="147">
        <v>31</v>
      </c>
      <c r="B36" s="123" t="s">
        <v>543</v>
      </c>
      <c r="C36" s="344" t="s">
        <v>37</v>
      </c>
      <c r="D36" s="345"/>
      <c r="E36" s="58">
        <v>40494</v>
      </c>
      <c r="F36" s="21">
        <v>771.96</v>
      </c>
      <c r="G36" s="69">
        <v>271.8</v>
      </c>
      <c r="H36" s="62">
        <f t="shared" si="0"/>
        <v>271.8</v>
      </c>
      <c r="I36" s="21">
        <v>40.24</v>
      </c>
      <c r="J36" s="27">
        <v>40.24</v>
      </c>
      <c r="K36" s="86">
        <v>0</v>
      </c>
      <c r="L36" s="84">
        <v>0</v>
      </c>
      <c r="M36" s="70">
        <v>40.18</v>
      </c>
      <c r="N36" s="16">
        <v>0.06</v>
      </c>
      <c r="O36" s="47">
        <v>231.56</v>
      </c>
      <c r="P36" s="21">
        <v>25</v>
      </c>
      <c r="Q36" s="91" t="s">
        <v>138</v>
      </c>
    </row>
    <row r="37" spans="1:17" ht="151.5" customHeight="1">
      <c r="A37" s="146">
        <v>32</v>
      </c>
      <c r="B37" s="243" t="s">
        <v>193</v>
      </c>
      <c r="C37" s="333" t="s">
        <v>38</v>
      </c>
      <c r="D37" s="333"/>
      <c r="E37" s="58">
        <v>40511</v>
      </c>
      <c r="F37" s="16">
        <v>257</v>
      </c>
      <c r="G37" s="70">
        <v>183.22</v>
      </c>
      <c r="H37" s="53">
        <f t="shared" si="0"/>
        <v>183.22</v>
      </c>
      <c r="I37" s="21">
        <v>183.22</v>
      </c>
      <c r="J37" s="27">
        <v>183.22</v>
      </c>
      <c r="K37" s="16">
        <v>25.52</v>
      </c>
      <c r="L37" s="16">
        <v>25.52</v>
      </c>
      <c r="M37" s="70">
        <v>183.22</v>
      </c>
      <c r="N37" s="17">
        <v>0</v>
      </c>
      <c r="O37" s="47">
        <v>0</v>
      </c>
      <c r="P37" s="15">
        <v>79</v>
      </c>
      <c r="Q37" s="19" t="s">
        <v>96</v>
      </c>
    </row>
    <row r="38" spans="1:17" s="171" customFormat="1" ht="198" customHeight="1">
      <c r="A38" s="164">
        <v>33</v>
      </c>
      <c r="B38" s="164" t="s">
        <v>181</v>
      </c>
      <c r="C38" s="338" t="s">
        <v>39</v>
      </c>
      <c r="D38" s="338"/>
      <c r="E38" s="165">
        <v>40511</v>
      </c>
      <c r="F38" s="164">
        <v>4001.26</v>
      </c>
      <c r="G38" s="172">
        <v>2851.2</v>
      </c>
      <c r="H38" s="173">
        <f t="shared" si="0"/>
        <v>2851.2</v>
      </c>
      <c r="I38" s="164">
        <v>1425.63</v>
      </c>
      <c r="J38" s="172">
        <v>1425.6</v>
      </c>
      <c r="K38" s="174">
        <v>141.33735999999999</v>
      </c>
      <c r="L38" s="174">
        <v>141.33735999999999</v>
      </c>
      <c r="M38" s="172">
        <v>1425.6</v>
      </c>
      <c r="N38" s="174">
        <v>0</v>
      </c>
      <c r="O38" s="168">
        <v>1425.57</v>
      </c>
      <c r="P38" s="164">
        <v>52</v>
      </c>
      <c r="Q38" s="175" t="s">
        <v>115</v>
      </c>
    </row>
    <row r="39" spans="1:17" ht="80.25" customHeight="1">
      <c r="A39" s="147">
        <v>34</v>
      </c>
      <c r="B39" s="123"/>
      <c r="C39" s="341" t="s">
        <v>40</v>
      </c>
      <c r="D39" s="342"/>
      <c r="E39" s="58">
        <v>40525</v>
      </c>
      <c r="F39" s="21">
        <v>723.74</v>
      </c>
      <c r="G39" s="69">
        <v>521.1</v>
      </c>
      <c r="H39" s="62">
        <f t="shared" si="0"/>
        <v>521.1</v>
      </c>
      <c r="I39" s="16">
        <v>521.1</v>
      </c>
      <c r="J39" s="26">
        <v>521.1</v>
      </c>
      <c r="K39" s="16">
        <v>57.32</v>
      </c>
      <c r="L39" s="16">
        <v>57.32</v>
      </c>
      <c r="M39" s="70">
        <v>520.08000000000004</v>
      </c>
      <c r="N39" s="16">
        <f>I39-M39</f>
        <v>1.0199999999999818</v>
      </c>
      <c r="O39" s="47">
        <v>0</v>
      </c>
      <c r="P39" s="21">
        <v>93</v>
      </c>
      <c r="Q39" s="19" t="s">
        <v>112</v>
      </c>
    </row>
    <row r="40" spans="1:17" ht="80.25" customHeight="1">
      <c r="A40" s="146">
        <v>35</v>
      </c>
      <c r="B40" s="123"/>
      <c r="C40" s="344" t="s">
        <v>41</v>
      </c>
      <c r="D40" s="345"/>
      <c r="E40" s="58">
        <v>40568</v>
      </c>
      <c r="F40" s="21">
        <v>614.33000000000004</v>
      </c>
      <c r="G40" s="69">
        <v>438.3</v>
      </c>
      <c r="H40" s="62">
        <f t="shared" si="0"/>
        <v>438.3</v>
      </c>
      <c r="I40" s="16">
        <v>299.81</v>
      </c>
      <c r="J40" s="26">
        <v>299.81</v>
      </c>
      <c r="K40" s="16">
        <v>24.35</v>
      </c>
      <c r="L40" s="16">
        <v>24.35</v>
      </c>
      <c r="M40" s="127">
        <v>299.81</v>
      </c>
      <c r="N40" s="16">
        <v>0</v>
      </c>
      <c r="O40" s="47">
        <v>138.49</v>
      </c>
      <c r="P40" s="21">
        <v>76</v>
      </c>
      <c r="Q40" s="19" t="s">
        <v>116</v>
      </c>
    </row>
    <row r="41" spans="1:17" ht="114.75" customHeight="1">
      <c r="A41" s="148">
        <v>36</v>
      </c>
      <c r="B41" s="123"/>
      <c r="C41" s="341" t="s">
        <v>42</v>
      </c>
      <c r="D41" s="342"/>
      <c r="E41" s="58">
        <v>40596</v>
      </c>
      <c r="F41" s="16">
        <v>369</v>
      </c>
      <c r="G41" s="70">
        <v>317.52</v>
      </c>
      <c r="H41" s="53">
        <f t="shared" si="0"/>
        <v>317.52</v>
      </c>
      <c r="I41" s="21">
        <v>309.51</v>
      </c>
      <c r="J41" s="21">
        <v>309.51</v>
      </c>
      <c r="K41" s="16">
        <v>35.6</v>
      </c>
      <c r="L41" s="16">
        <v>35.6</v>
      </c>
      <c r="M41" s="70">
        <v>309.51</v>
      </c>
      <c r="N41" s="16">
        <f>I41-M41</f>
        <v>0</v>
      </c>
      <c r="O41" s="47">
        <v>8.01</v>
      </c>
      <c r="P41" s="21">
        <v>85</v>
      </c>
      <c r="Q41" s="114" t="s">
        <v>163</v>
      </c>
    </row>
    <row r="42" spans="1:17" ht="140.25" customHeight="1">
      <c r="A42" s="147">
        <v>37</v>
      </c>
      <c r="B42" s="148" t="s">
        <v>177</v>
      </c>
      <c r="C42" s="333" t="s">
        <v>43</v>
      </c>
      <c r="D42" s="333"/>
      <c r="E42" s="58">
        <v>40689</v>
      </c>
      <c r="F42" s="21">
        <v>297.37</v>
      </c>
      <c r="G42" s="87">
        <v>263.89999999999998</v>
      </c>
      <c r="H42" s="62">
        <f t="shared" si="0"/>
        <v>263.89999999999998</v>
      </c>
      <c r="I42" s="21">
        <v>211.64</v>
      </c>
      <c r="J42" s="27">
        <v>211.64</v>
      </c>
      <c r="K42" s="16">
        <v>23.52</v>
      </c>
      <c r="L42" s="16">
        <v>23.52</v>
      </c>
      <c r="M42" s="70">
        <v>211.64</v>
      </c>
      <c r="N42" s="16">
        <v>0</v>
      </c>
      <c r="O42" s="47">
        <v>52.26</v>
      </c>
      <c r="P42" s="21">
        <v>100</v>
      </c>
      <c r="Q42" s="115" t="s">
        <v>167</v>
      </c>
    </row>
    <row r="43" spans="1:17" s="103" customFormat="1" ht="83.25" customHeight="1">
      <c r="A43" s="146">
        <v>38</v>
      </c>
      <c r="B43" s="92"/>
      <c r="C43" s="350" t="s">
        <v>105</v>
      </c>
      <c r="D43" s="350"/>
      <c r="E43" s="100">
        <v>40939</v>
      </c>
      <c r="F43" s="92">
        <v>575.35</v>
      </c>
      <c r="G43" s="93">
        <v>452.33</v>
      </c>
      <c r="H43" s="94">
        <f t="shared" si="0"/>
        <v>452.33</v>
      </c>
      <c r="I43" s="92">
        <v>452.33</v>
      </c>
      <c r="J43" s="93">
        <v>452.33</v>
      </c>
      <c r="K43" s="101">
        <v>50.258000000000003</v>
      </c>
      <c r="L43" s="101">
        <v>50.258000000000003</v>
      </c>
      <c r="M43" s="93">
        <v>452.33</v>
      </c>
      <c r="N43" s="101">
        <v>0</v>
      </c>
      <c r="O43" s="95">
        <v>0</v>
      </c>
      <c r="P43" s="102">
        <v>1</v>
      </c>
      <c r="Q43" s="96" t="s">
        <v>133</v>
      </c>
    </row>
    <row r="44" spans="1:17" ht="97.5" customHeight="1">
      <c r="A44" s="148">
        <v>39</v>
      </c>
      <c r="B44" s="123"/>
      <c r="C44" s="344" t="s">
        <v>44</v>
      </c>
      <c r="D44" s="345"/>
      <c r="E44" s="58">
        <v>41050</v>
      </c>
      <c r="F44" s="16">
        <v>811</v>
      </c>
      <c r="G44" s="70">
        <v>286.23</v>
      </c>
      <c r="H44" s="53">
        <f t="shared" si="0"/>
        <v>286.23</v>
      </c>
      <c r="I44" s="16">
        <v>250.66</v>
      </c>
      <c r="J44" s="26">
        <v>227.58</v>
      </c>
      <c r="K44" s="16">
        <v>20</v>
      </c>
      <c r="L44" s="16">
        <v>20</v>
      </c>
      <c r="M44" s="70">
        <v>217.69</v>
      </c>
      <c r="N44" s="16">
        <f>J44-M44</f>
        <v>9.8900000000000148</v>
      </c>
      <c r="O44" s="47">
        <v>58.65</v>
      </c>
      <c r="P44" s="21">
        <v>33</v>
      </c>
      <c r="Q44" s="89" t="s">
        <v>132</v>
      </c>
    </row>
    <row r="45" spans="1:17" ht="158.25" customHeight="1">
      <c r="A45" s="22">
        <v>40</v>
      </c>
      <c r="B45" s="120"/>
      <c r="C45" s="343" t="s">
        <v>45</v>
      </c>
      <c r="D45" s="343"/>
      <c r="E45" s="58">
        <v>41057</v>
      </c>
      <c r="F45" s="16">
        <v>760</v>
      </c>
      <c r="G45" s="70">
        <v>541.54</v>
      </c>
      <c r="H45" s="53">
        <f t="shared" si="0"/>
        <v>541.54</v>
      </c>
      <c r="I45" s="21">
        <v>435.24</v>
      </c>
      <c r="J45" s="27">
        <v>435.24</v>
      </c>
      <c r="K45" s="16">
        <v>23</v>
      </c>
      <c r="L45" s="16">
        <v>23</v>
      </c>
      <c r="M45" s="70">
        <v>435.24</v>
      </c>
      <c r="N45" s="16">
        <v>0</v>
      </c>
      <c r="O45" s="47">
        <v>170.77</v>
      </c>
      <c r="P45" s="21">
        <v>70</v>
      </c>
      <c r="Q45" s="105" t="s">
        <v>148</v>
      </c>
    </row>
    <row r="46" spans="1:17" ht="112.5" customHeight="1">
      <c r="A46" s="21">
        <v>41</v>
      </c>
      <c r="B46" s="123"/>
      <c r="C46" s="344" t="s">
        <v>46</v>
      </c>
      <c r="D46" s="345"/>
      <c r="E46" s="58">
        <v>41075</v>
      </c>
      <c r="F46" s="16">
        <v>728.5</v>
      </c>
      <c r="G46" s="70">
        <v>514.66999999999996</v>
      </c>
      <c r="H46" s="53">
        <f t="shared" si="0"/>
        <v>514.66999999999996</v>
      </c>
      <c r="I46" s="21">
        <v>262.26</v>
      </c>
      <c r="J46" s="27">
        <v>262.26</v>
      </c>
      <c r="K46" s="16">
        <v>29.14</v>
      </c>
      <c r="L46" s="16">
        <v>29.14</v>
      </c>
      <c r="M46" s="70">
        <v>262.26</v>
      </c>
      <c r="N46" s="16">
        <v>0</v>
      </c>
      <c r="O46" s="47">
        <v>252.41</v>
      </c>
      <c r="P46" s="21">
        <v>45</v>
      </c>
      <c r="Q46" s="114" t="s">
        <v>168</v>
      </c>
    </row>
    <row r="47" spans="1:17" ht="83.25" customHeight="1">
      <c r="A47" s="353">
        <v>42</v>
      </c>
      <c r="B47" s="121"/>
      <c r="C47" s="343" t="s">
        <v>47</v>
      </c>
      <c r="D47" s="343"/>
      <c r="E47" s="358">
        <v>41088</v>
      </c>
      <c r="F47" s="353">
        <v>501.37</v>
      </c>
      <c r="G47" s="63">
        <v>180.44</v>
      </c>
      <c r="H47" s="64">
        <f t="shared" si="0"/>
        <v>180.44</v>
      </c>
      <c r="I47" s="353">
        <v>69.05</v>
      </c>
      <c r="J47" s="356">
        <v>69.05</v>
      </c>
      <c r="K47" s="354">
        <v>8.1929200000000009</v>
      </c>
      <c r="L47" s="354">
        <v>8.19</v>
      </c>
      <c r="M47" s="63">
        <v>69.05</v>
      </c>
      <c r="N47" s="354">
        <v>0</v>
      </c>
      <c r="O47" s="354">
        <v>111.39</v>
      </c>
      <c r="P47" s="356">
        <v>20</v>
      </c>
      <c r="Q47" s="351" t="s">
        <v>128</v>
      </c>
    </row>
    <row r="48" spans="1:17" ht="0.75" customHeight="1">
      <c r="A48" s="353"/>
      <c r="B48" s="121"/>
      <c r="C48" s="343"/>
      <c r="D48" s="343"/>
      <c r="E48" s="358"/>
      <c r="F48" s="353"/>
      <c r="G48" s="75"/>
      <c r="H48" s="65"/>
      <c r="I48" s="353"/>
      <c r="J48" s="357"/>
      <c r="K48" s="355"/>
      <c r="L48" s="355"/>
      <c r="M48" s="78"/>
      <c r="N48" s="355"/>
      <c r="O48" s="355"/>
      <c r="P48" s="357"/>
      <c r="Q48" s="352"/>
    </row>
    <row r="49" spans="1:17" s="171" customFormat="1" ht="142.5" customHeight="1">
      <c r="A49" s="164">
        <v>43</v>
      </c>
      <c r="B49" s="164" t="s">
        <v>188</v>
      </c>
      <c r="C49" s="338" t="s">
        <v>48</v>
      </c>
      <c r="D49" s="338"/>
      <c r="E49" s="165">
        <v>41142</v>
      </c>
      <c r="F49" s="164">
        <v>730.15</v>
      </c>
      <c r="G49" s="172">
        <v>522.5</v>
      </c>
      <c r="H49" s="173">
        <f t="shared" ref="H49:H59" si="1">SUM(G49)</f>
        <v>522.5</v>
      </c>
      <c r="I49" s="174">
        <v>262.8</v>
      </c>
      <c r="J49" s="172">
        <v>262.8</v>
      </c>
      <c r="K49" s="174">
        <v>29.2</v>
      </c>
      <c r="L49" s="174">
        <v>29.2</v>
      </c>
      <c r="M49" s="172">
        <v>262.8</v>
      </c>
      <c r="N49" s="174">
        <v>0</v>
      </c>
      <c r="O49" s="168">
        <v>259.7</v>
      </c>
      <c r="P49" s="163">
        <v>45</v>
      </c>
      <c r="Q49" s="175" t="s">
        <v>169</v>
      </c>
    </row>
    <row r="50" spans="1:17" ht="136.5" customHeight="1">
      <c r="A50" s="21">
        <v>44</v>
      </c>
      <c r="B50" s="123"/>
      <c r="C50" s="344" t="s">
        <v>49</v>
      </c>
      <c r="D50" s="345"/>
      <c r="E50" s="58">
        <v>41142</v>
      </c>
      <c r="F50" s="21">
        <v>485.43</v>
      </c>
      <c r="G50" s="69">
        <v>436.82</v>
      </c>
      <c r="H50" s="62">
        <f t="shared" si="1"/>
        <v>436.82</v>
      </c>
      <c r="I50" s="21">
        <v>349.46</v>
      </c>
      <c r="J50" s="27">
        <v>349.46</v>
      </c>
      <c r="K50" s="16">
        <v>48.51</v>
      </c>
      <c r="L50" s="16">
        <v>48.51</v>
      </c>
      <c r="M50" s="70">
        <v>349.46</v>
      </c>
      <c r="N50" s="16">
        <v>0</v>
      </c>
      <c r="O50" s="47">
        <v>87.32</v>
      </c>
      <c r="P50" s="21">
        <v>58</v>
      </c>
      <c r="Q50" s="115" t="s">
        <v>164</v>
      </c>
    </row>
    <row r="51" spans="1:17" ht="149.25" customHeight="1">
      <c r="A51" s="21">
        <v>45</v>
      </c>
      <c r="B51" s="121"/>
      <c r="C51" s="333" t="s">
        <v>50</v>
      </c>
      <c r="D51" s="333"/>
      <c r="E51" s="58">
        <v>41143</v>
      </c>
      <c r="F51" s="21">
        <v>1322.94</v>
      </c>
      <c r="G51" s="69">
        <v>952.44</v>
      </c>
      <c r="H51" s="62">
        <f t="shared" si="1"/>
        <v>952.44</v>
      </c>
      <c r="I51" s="16">
        <v>714.20523000000003</v>
      </c>
      <c r="J51" s="26">
        <v>620.88</v>
      </c>
      <c r="K51" s="16">
        <v>69</v>
      </c>
      <c r="L51" s="16">
        <v>52.91</v>
      </c>
      <c r="M51" s="69">
        <v>620.88</v>
      </c>
      <c r="N51" s="16">
        <v>0</v>
      </c>
      <c r="O51" s="47">
        <v>331.56</v>
      </c>
      <c r="P51" s="21">
        <v>35</v>
      </c>
      <c r="Q51" s="109" t="s">
        <v>153</v>
      </c>
    </row>
    <row r="52" spans="1:17" ht="114.75" customHeight="1">
      <c r="A52" s="21">
        <v>46</v>
      </c>
      <c r="B52" s="121"/>
      <c r="C52" s="333" t="s">
        <v>51</v>
      </c>
      <c r="D52" s="333"/>
      <c r="E52" s="58">
        <v>41143</v>
      </c>
      <c r="F52" s="21">
        <v>2105.46</v>
      </c>
      <c r="G52" s="70">
        <v>1826.24</v>
      </c>
      <c r="H52" s="53">
        <f t="shared" si="1"/>
        <v>1826.24</v>
      </c>
      <c r="I52" s="21">
        <v>1826.24</v>
      </c>
      <c r="J52" s="27">
        <v>1826.24</v>
      </c>
      <c r="K52" s="16">
        <v>202.91</v>
      </c>
      <c r="L52" s="26">
        <v>184.22</v>
      </c>
      <c r="M52" s="70">
        <v>1826.24</v>
      </c>
      <c r="N52" s="16">
        <v>0</v>
      </c>
      <c r="O52" s="47">
        <v>365.25</v>
      </c>
      <c r="P52" s="21">
        <v>100</v>
      </c>
      <c r="Q52" s="106" t="s">
        <v>149</v>
      </c>
    </row>
    <row r="53" spans="1:17" ht="87.75" customHeight="1">
      <c r="A53" s="21">
        <v>47</v>
      </c>
      <c r="B53" s="121"/>
      <c r="C53" s="343" t="s">
        <v>52</v>
      </c>
      <c r="D53" s="343"/>
      <c r="E53" s="58">
        <v>41178</v>
      </c>
      <c r="F53" s="21">
        <v>421.87</v>
      </c>
      <c r="G53" s="69">
        <v>151.80000000000001</v>
      </c>
      <c r="H53" s="62">
        <f t="shared" si="1"/>
        <v>151.80000000000001</v>
      </c>
      <c r="I53" s="16">
        <v>53.09</v>
      </c>
      <c r="J53" s="26">
        <v>0</v>
      </c>
      <c r="K53" s="16">
        <v>0</v>
      </c>
      <c r="L53" s="26">
        <v>0</v>
      </c>
      <c r="M53" s="69">
        <v>0</v>
      </c>
      <c r="N53" s="16">
        <v>0</v>
      </c>
      <c r="O53" s="47">
        <v>98.709000000000003</v>
      </c>
      <c r="P53" s="21">
        <v>15</v>
      </c>
      <c r="Q53" s="97" t="s">
        <v>141</v>
      </c>
    </row>
    <row r="54" spans="1:17" s="171" customFormat="1" ht="113.25" customHeight="1">
      <c r="A54" s="164">
        <v>48</v>
      </c>
      <c r="B54" s="164" t="s">
        <v>182</v>
      </c>
      <c r="C54" s="338" t="s">
        <v>53</v>
      </c>
      <c r="D54" s="338"/>
      <c r="E54" s="165">
        <v>41269</v>
      </c>
      <c r="F54" s="174">
        <v>435</v>
      </c>
      <c r="G54" s="166">
        <v>391.05</v>
      </c>
      <c r="H54" s="167">
        <f t="shared" si="1"/>
        <v>391.05</v>
      </c>
      <c r="I54" s="246">
        <v>370.67536000000001</v>
      </c>
      <c r="J54" s="166">
        <v>312.83999999999997</v>
      </c>
      <c r="K54" s="174">
        <v>34.75</v>
      </c>
      <c r="L54" s="174">
        <v>34.75</v>
      </c>
      <c r="M54" s="166">
        <v>312.83999999999997</v>
      </c>
      <c r="N54" s="174">
        <v>0</v>
      </c>
      <c r="O54" s="168">
        <v>78.209999999999994</v>
      </c>
      <c r="P54" s="163">
        <v>82.16</v>
      </c>
      <c r="Q54" s="245" t="s">
        <v>549</v>
      </c>
    </row>
    <row r="55" spans="1:17" s="171" customFormat="1" ht="135" customHeight="1">
      <c r="A55" s="164">
        <v>49</v>
      </c>
      <c r="B55" s="164" t="s">
        <v>183</v>
      </c>
      <c r="C55" s="338" t="s">
        <v>54</v>
      </c>
      <c r="D55" s="338"/>
      <c r="E55" s="165">
        <v>41327</v>
      </c>
      <c r="F55" s="164">
        <v>461.56</v>
      </c>
      <c r="G55" s="166">
        <v>332.32</v>
      </c>
      <c r="H55" s="167">
        <f t="shared" si="1"/>
        <v>332.32</v>
      </c>
      <c r="I55" s="164">
        <v>316.05</v>
      </c>
      <c r="J55" s="172">
        <v>316</v>
      </c>
      <c r="K55" s="174">
        <v>42</v>
      </c>
      <c r="L55" s="174">
        <v>18.45</v>
      </c>
      <c r="M55" s="172">
        <v>316</v>
      </c>
      <c r="N55" s="174">
        <v>0</v>
      </c>
      <c r="O55" s="168">
        <v>38.19</v>
      </c>
      <c r="P55" s="178">
        <v>0.8</v>
      </c>
      <c r="Q55" s="244" t="s">
        <v>546</v>
      </c>
    </row>
    <row r="56" spans="1:17" ht="108.75" customHeight="1">
      <c r="A56" s="146">
        <v>50</v>
      </c>
      <c r="B56" s="121"/>
      <c r="C56" s="343" t="s">
        <v>55</v>
      </c>
      <c r="D56" s="343"/>
      <c r="E56" s="58">
        <v>41327</v>
      </c>
      <c r="F56" s="21">
        <v>429.32</v>
      </c>
      <c r="G56" s="69">
        <v>154.5</v>
      </c>
      <c r="H56" s="62">
        <f t="shared" si="1"/>
        <v>154.5</v>
      </c>
      <c r="I56" s="16">
        <v>45.76</v>
      </c>
      <c r="J56" s="26">
        <v>0</v>
      </c>
      <c r="K56" s="16">
        <v>0</v>
      </c>
      <c r="L56" s="26">
        <v>0</v>
      </c>
      <c r="M56" s="69">
        <v>0</v>
      </c>
      <c r="N56" s="16">
        <v>0</v>
      </c>
      <c r="O56" s="47">
        <v>154.5</v>
      </c>
      <c r="P56" s="21">
        <v>0</v>
      </c>
      <c r="Q56" s="107" t="s">
        <v>151</v>
      </c>
    </row>
    <row r="57" spans="1:17" ht="126.75" customHeight="1">
      <c r="A57" s="146">
        <v>51</v>
      </c>
      <c r="B57" s="123"/>
      <c r="C57" s="344" t="s">
        <v>56</v>
      </c>
      <c r="D57" s="345"/>
      <c r="E57" s="58">
        <v>41330</v>
      </c>
      <c r="F57" s="21">
        <v>1422.31</v>
      </c>
      <c r="G57" s="69">
        <v>1024</v>
      </c>
      <c r="H57" s="62">
        <f t="shared" si="1"/>
        <v>1024</v>
      </c>
      <c r="I57" s="88">
        <v>512</v>
      </c>
      <c r="J57" s="87">
        <v>512</v>
      </c>
      <c r="K57" s="16">
        <v>56.79</v>
      </c>
      <c r="L57" s="16">
        <v>56.79</v>
      </c>
      <c r="M57" s="87">
        <v>512</v>
      </c>
      <c r="N57" s="16">
        <f>I57-M57</f>
        <v>0</v>
      </c>
      <c r="O57" s="47">
        <v>0</v>
      </c>
      <c r="P57" s="21">
        <v>65</v>
      </c>
      <c r="Q57" s="106" t="s">
        <v>150</v>
      </c>
    </row>
    <row r="58" spans="1:17" ht="125.25" customHeight="1">
      <c r="A58" s="146">
        <v>52</v>
      </c>
      <c r="B58" s="121"/>
      <c r="C58" s="343" t="s">
        <v>57</v>
      </c>
      <c r="D58" s="343"/>
      <c r="E58" s="58">
        <v>41330</v>
      </c>
      <c r="F58" s="21">
        <v>552.5</v>
      </c>
      <c r="G58" s="70">
        <v>198.75</v>
      </c>
      <c r="H58" s="53">
        <f t="shared" si="1"/>
        <v>198.75</v>
      </c>
      <c r="I58" s="21">
        <v>198.75399999999999</v>
      </c>
      <c r="J58" s="27">
        <v>198.75</v>
      </c>
      <c r="K58" s="16">
        <v>38.409999999999997</v>
      </c>
      <c r="L58" s="16">
        <v>22.08</v>
      </c>
      <c r="M58" s="70">
        <v>198.75</v>
      </c>
      <c r="N58" s="16">
        <v>0</v>
      </c>
      <c r="O58" s="47">
        <v>0</v>
      </c>
      <c r="P58" s="21">
        <v>50</v>
      </c>
      <c r="Q58" s="105" t="s">
        <v>152</v>
      </c>
    </row>
    <row r="59" spans="1:17" s="171" customFormat="1" ht="114.75" customHeight="1">
      <c r="A59" s="164">
        <v>53</v>
      </c>
      <c r="B59" s="164" t="s">
        <v>184</v>
      </c>
      <c r="C59" s="338" t="s">
        <v>58</v>
      </c>
      <c r="D59" s="338"/>
      <c r="E59" s="165">
        <v>41330</v>
      </c>
      <c r="F59" s="164">
        <v>345.68</v>
      </c>
      <c r="G59" s="172">
        <v>247.76</v>
      </c>
      <c r="H59" s="173">
        <f t="shared" si="1"/>
        <v>247.76</v>
      </c>
      <c r="I59" s="174">
        <v>247.76</v>
      </c>
      <c r="J59" s="172">
        <v>79.400000000000006</v>
      </c>
      <c r="K59" s="174">
        <v>8.8219999999999992</v>
      </c>
      <c r="L59" s="174">
        <v>8.8219999999999992</v>
      </c>
      <c r="M59" s="172">
        <v>79.400000000000006</v>
      </c>
      <c r="N59" s="174">
        <v>0</v>
      </c>
      <c r="O59" s="174">
        <v>168.36</v>
      </c>
      <c r="P59" s="178">
        <v>1</v>
      </c>
      <c r="Q59" s="244" t="s">
        <v>544</v>
      </c>
    </row>
    <row r="60" spans="1:17" ht="122.25" customHeight="1">
      <c r="A60" s="146">
        <v>54</v>
      </c>
      <c r="B60" s="110" t="s">
        <v>542</v>
      </c>
      <c r="C60" s="344" t="s">
        <v>59</v>
      </c>
      <c r="D60" s="345"/>
      <c r="E60" s="149">
        <v>41358</v>
      </c>
      <c r="F60" s="148">
        <v>2294.0500000000002</v>
      </c>
      <c r="G60" s="359">
        <v>1651.64</v>
      </c>
      <c r="H60" s="359"/>
      <c r="I60" s="22">
        <v>1325.79</v>
      </c>
      <c r="J60" s="32">
        <v>1240.8</v>
      </c>
      <c r="K60" s="33">
        <v>153.16999999999999</v>
      </c>
      <c r="L60" s="37">
        <v>153.16999999999999</v>
      </c>
      <c r="M60" s="32">
        <v>1240.8</v>
      </c>
      <c r="N60" s="150">
        <v>0</v>
      </c>
      <c r="O60" s="151">
        <v>410.85</v>
      </c>
      <c r="P60" s="152">
        <v>0.75</v>
      </c>
      <c r="Q60" s="153" t="s">
        <v>160</v>
      </c>
    </row>
    <row r="61" spans="1:17" ht="62.25" customHeight="1">
      <c r="A61" s="146">
        <v>55</v>
      </c>
      <c r="B61" s="121"/>
      <c r="C61" s="333" t="s">
        <v>60</v>
      </c>
      <c r="D61" s="333"/>
      <c r="E61" s="58">
        <v>41430</v>
      </c>
      <c r="F61" s="21">
        <v>671.52</v>
      </c>
      <c r="G61" s="70">
        <v>465.06</v>
      </c>
      <c r="H61" s="53">
        <f t="shared" ref="H61:H85" si="2">SUM(G61)</f>
        <v>465.06</v>
      </c>
      <c r="I61" s="15">
        <v>303.75</v>
      </c>
      <c r="J61" s="20">
        <v>303.75</v>
      </c>
      <c r="K61" s="16">
        <v>25.13</v>
      </c>
      <c r="L61" s="16">
        <v>25.13</v>
      </c>
      <c r="M61" s="70">
        <v>303.75</v>
      </c>
      <c r="N61" s="16">
        <f>J61-M61</f>
        <v>0</v>
      </c>
      <c r="O61" s="47">
        <v>161.31</v>
      </c>
      <c r="P61" s="21">
        <v>49</v>
      </c>
      <c r="Q61" s="19" t="s">
        <v>116</v>
      </c>
    </row>
    <row r="62" spans="1:17" ht="113.25" customHeight="1">
      <c r="A62" s="146">
        <v>56</v>
      </c>
      <c r="B62" s="123"/>
      <c r="C62" s="341" t="s">
        <v>61</v>
      </c>
      <c r="D62" s="342"/>
      <c r="E62" s="58">
        <v>41430</v>
      </c>
      <c r="F62" s="21">
        <v>274.08</v>
      </c>
      <c r="G62" s="69">
        <v>220.73</v>
      </c>
      <c r="H62" s="62">
        <f t="shared" si="2"/>
        <v>220.73</v>
      </c>
      <c r="I62" s="16">
        <v>220.73</v>
      </c>
      <c r="J62" s="26">
        <v>220.73</v>
      </c>
      <c r="K62" s="16">
        <v>24.52</v>
      </c>
      <c r="L62" s="16">
        <v>24.52</v>
      </c>
      <c r="M62" s="69">
        <v>220.73</v>
      </c>
      <c r="N62" s="16">
        <v>0</v>
      </c>
      <c r="O62" s="47">
        <v>0</v>
      </c>
      <c r="P62" s="21">
        <v>90</v>
      </c>
      <c r="Q62" s="113" t="s">
        <v>158</v>
      </c>
    </row>
    <row r="63" spans="1:17" s="171" customFormat="1" ht="178.5" customHeight="1">
      <c r="A63" s="164">
        <v>57</v>
      </c>
      <c r="B63" s="164" t="s">
        <v>181</v>
      </c>
      <c r="C63" s="338" t="s">
        <v>62</v>
      </c>
      <c r="D63" s="338"/>
      <c r="E63" s="165">
        <v>41457</v>
      </c>
      <c r="F63" s="174">
        <v>1794</v>
      </c>
      <c r="G63" s="166">
        <v>1291.52</v>
      </c>
      <c r="H63" s="167">
        <f t="shared" si="2"/>
        <v>1291.52</v>
      </c>
      <c r="I63" s="174">
        <v>645.75</v>
      </c>
      <c r="J63" s="174">
        <v>645.75</v>
      </c>
      <c r="K63" s="174">
        <v>71.75</v>
      </c>
      <c r="L63" s="172">
        <v>0</v>
      </c>
      <c r="M63" s="172">
        <v>645</v>
      </c>
      <c r="N63" s="174">
        <v>0.75</v>
      </c>
      <c r="O63" s="168">
        <v>645.77</v>
      </c>
      <c r="P63" s="164">
        <v>55</v>
      </c>
      <c r="Q63" s="175" t="s">
        <v>173</v>
      </c>
    </row>
    <row r="64" spans="1:17" s="171" customFormat="1" ht="157.5" customHeight="1">
      <c r="A64" s="164">
        <v>58</v>
      </c>
      <c r="B64" s="164" t="s">
        <v>184</v>
      </c>
      <c r="C64" s="338" t="s">
        <v>63</v>
      </c>
      <c r="D64" s="338"/>
      <c r="E64" s="165">
        <v>41457</v>
      </c>
      <c r="F64" s="164">
        <v>2046.55</v>
      </c>
      <c r="G64" s="166">
        <v>1473.51</v>
      </c>
      <c r="H64" s="167">
        <f t="shared" si="2"/>
        <v>1473.51</v>
      </c>
      <c r="I64" s="163">
        <v>1345.28</v>
      </c>
      <c r="J64" s="163">
        <v>1345.28</v>
      </c>
      <c r="K64" s="174">
        <v>164.49</v>
      </c>
      <c r="L64" s="174">
        <v>149.47</v>
      </c>
      <c r="M64" s="172">
        <v>1345.29</v>
      </c>
      <c r="N64" s="174">
        <v>0</v>
      </c>
      <c r="O64" s="168">
        <v>128.22999999999999</v>
      </c>
      <c r="P64" s="180">
        <v>78</v>
      </c>
      <c r="Q64" s="170" t="s">
        <v>146</v>
      </c>
    </row>
    <row r="65" spans="1:17" s="171" customFormat="1" ht="135" customHeight="1">
      <c r="A65" s="164">
        <v>59</v>
      </c>
      <c r="B65" s="164" t="s">
        <v>180</v>
      </c>
      <c r="C65" s="338" t="s">
        <v>64</v>
      </c>
      <c r="D65" s="338"/>
      <c r="E65" s="165">
        <v>41536</v>
      </c>
      <c r="F65" s="164">
        <v>733.73</v>
      </c>
      <c r="G65" s="172">
        <v>528.20000000000005</v>
      </c>
      <c r="H65" s="173">
        <f t="shared" si="2"/>
        <v>528.20000000000005</v>
      </c>
      <c r="I65" s="174">
        <v>444.14452</v>
      </c>
      <c r="J65" s="172">
        <v>444.14</v>
      </c>
      <c r="K65" s="174">
        <v>29.29</v>
      </c>
      <c r="L65" s="174">
        <v>29.29</v>
      </c>
      <c r="M65" s="166">
        <v>444.14</v>
      </c>
      <c r="N65" s="174">
        <v>0</v>
      </c>
      <c r="O65" s="168">
        <v>84.06</v>
      </c>
      <c r="P65" s="164">
        <v>67</v>
      </c>
      <c r="Q65" s="170" t="s">
        <v>117</v>
      </c>
    </row>
    <row r="66" spans="1:17" ht="158.25" customHeight="1">
      <c r="A66" s="146">
        <v>60</v>
      </c>
      <c r="B66" s="121"/>
      <c r="C66" s="333" t="s">
        <v>65</v>
      </c>
      <c r="D66" s="333"/>
      <c r="E66" s="58">
        <v>41585</v>
      </c>
      <c r="F66" s="21">
        <v>5901.06</v>
      </c>
      <c r="G66" s="70">
        <v>2124.38</v>
      </c>
      <c r="H66" s="53">
        <f t="shared" si="2"/>
        <v>2124.38</v>
      </c>
      <c r="I66" s="16">
        <v>1291.288</v>
      </c>
      <c r="J66" s="26">
        <v>1291.29</v>
      </c>
      <c r="K66" s="16">
        <v>242.34700000000001</v>
      </c>
      <c r="L66" s="16">
        <v>27.31</v>
      </c>
      <c r="M66" s="69">
        <v>1291.29</v>
      </c>
      <c r="N66" s="16">
        <f>J66-M66</f>
        <v>0</v>
      </c>
      <c r="O66" s="47">
        <v>1701.33</v>
      </c>
      <c r="P66" s="36">
        <v>0.25</v>
      </c>
      <c r="Q66" s="117" t="s">
        <v>174</v>
      </c>
    </row>
    <row r="67" spans="1:17" s="171" customFormat="1" ht="131.25" customHeight="1">
      <c r="A67" s="164">
        <v>61</v>
      </c>
      <c r="B67" s="164" t="s">
        <v>185</v>
      </c>
      <c r="C67" s="338" t="s">
        <v>66</v>
      </c>
      <c r="D67" s="338"/>
      <c r="E67" s="165">
        <v>41617</v>
      </c>
      <c r="F67" s="164">
        <v>3855.05</v>
      </c>
      <c r="G67" s="172">
        <v>2774.3</v>
      </c>
      <c r="H67" s="173">
        <f t="shared" si="2"/>
        <v>2774.3</v>
      </c>
      <c r="I67" s="164">
        <v>1933.75</v>
      </c>
      <c r="J67" s="166">
        <v>1889.15</v>
      </c>
      <c r="K67" s="174">
        <v>235.15805</v>
      </c>
      <c r="L67" s="174">
        <v>235.15805</v>
      </c>
      <c r="M67" s="166">
        <v>1887.15</v>
      </c>
      <c r="N67" s="174">
        <f>J67-M67</f>
        <v>2</v>
      </c>
      <c r="O67" s="168">
        <v>885.15</v>
      </c>
      <c r="P67" s="178">
        <v>0.75</v>
      </c>
      <c r="Q67" s="170" t="s">
        <v>136</v>
      </c>
    </row>
    <row r="68" spans="1:17" ht="123.75" customHeight="1">
      <c r="A68" s="146">
        <v>62</v>
      </c>
      <c r="B68" s="121"/>
      <c r="C68" s="333" t="s">
        <v>67</v>
      </c>
      <c r="D68" s="333"/>
      <c r="E68" s="58">
        <v>41617</v>
      </c>
      <c r="F68" s="21">
        <v>732.55</v>
      </c>
      <c r="G68" s="70">
        <v>263.45</v>
      </c>
      <c r="H68" s="53">
        <f t="shared" si="2"/>
        <v>263.45</v>
      </c>
      <c r="I68" s="21">
        <v>154.75066000000001</v>
      </c>
      <c r="J68" s="27">
        <v>154.75</v>
      </c>
      <c r="K68" s="16">
        <v>0</v>
      </c>
      <c r="L68" s="26">
        <v>0</v>
      </c>
      <c r="M68" s="32">
        <v>154.75</v>
      </c>
      <c r="N68" s="17">
        <v>0</v>
      </c>
      <c r="O68" s="47">
        <v>108.7</v>
      </c>
      <c r="P68" s="15">
        <v>20</v>
      </c>
      <c r="Q68" s="19" t="s">
        <v>118</v>
      </c>
    </row>
    <row r="69" spans="1:17" ht="111.75" customHeight="1">
      <c r="A69" s="146">
        <v>63</v>
      </c>
      <c r="B69" s="179" t="s">
        <v>193</v>
      </c>
      <c r="C69" s="333" t="s">
        <v>68</v>
      </c>
      <c r="D69" s="333"/>
      <c r="E69" s="58">
        <v>41617</v>
      </c>
      <c r="F69" s="21">
        <v>312.19</v>
      </c>
      <c r="G69" s="70">
        <v>112.05</v>
      </c>
      <c r="H69" s="53">
        <f t="shared" si="2"/>
        <v>112.05</v>
      </c>
      <c r="I69" s="21">
        <v>22.786000000000001</v>
      </c>
      <c r="J69" s="21">
        <v>22.79</v>
      </c>
      <c r="K69" s="16">
        <v>0</v>
      </c>
      <c r="L69" s="26">
        <v>0</v>
      </c>
      <c r="M69" s="158">
        <v>22.786000000000001</v>
      </c>
      <c r="N69" s="38">
        <v>0</v>
      </c>
      <c r="O69" s="38">
        <v>89.263999999999996</v>
      </c>
      <c r="P69" s="15">
        <v>8</v>
      </c>
      <c r="Q69" s="113" t="s">
        <v>155</v>
      </c>
    </row>
    <row r="70" spans="1:17" s="171" customFormat="1" ht="128.25" customHeight="1">
      <c r="A70" s="164">
        <v>64</v>
      </c>
      <c r="B70" s="164" t="s">
        <v>188</v>
      </c>
      <c r="C70" s="338" t="s">
        <v>69</v>
      </c>
      <c r="D70" s="338"/>
      <c r="E70" s="165">
        <v>41617</v>
      </c>
      <c r="F70" s="164">
        <v>1039.22</v>
      </c>
      <c r="G70" s="164">
        <v>906.61</v>
      </c>
      <c r="H70" s="181">
        <f t="shared" si="2"/>
        <v>906.61</v>
      </c>
      <c r="I70" s="174">
        <v>725.29</v>
      </c>
      <c r="J70" s="172">
        <v>725.29</v>
      </c>
      <c r="K70" s="174">
        <v>93.53</v>
      </c>
      <c r="L70" s="174">
        <v>0</v>
      </c>
      <c r="M70" s="172">
        <v>725.29</v>
      </c>
      <c r="N70" s="174">
        <v>0</v>
      </c>
      <c r="O70" s="168">
        <v>181.32</v>
      </c>
      <c r="P70" s="164">
        <v>90</v>
      </c>
      <c r="Q70" s="170" t="s">
        <v>171</v>
      </c>
    </row>
    <row r="71" spans="1:17" ht="115.5" customHeight="1">
      <c r="A71" s="146">
        <v>65</v>
      </c>
      <c r="B71" s="179" t="s">
        <v>194</v>
      </c>
      <c r="C71" s="333" t="s">
        <v>70</v>
      </c>
      <c r="D71" s="333"/>
      <c r="E71" s="58">
        <v>41617</v>
      </c>
      <c r="F71" s="21">
        <v>998.21</v>
      </c>
      <c r="G71" s="70">
        <v>359.25</v>
      </c>
      <c r="H71" s="53">
        <f t="shared" si="2"/>
        <v>359.25</v>
      </c>
      <c r="I71" s="21">
        <v>359.25</v>
      </c>
      <c r="J71" s="26">
        <v>259.25</v>
      </c>
      <c r="K71" s="16">
        <v>28.51</v>
      </c>
      <c r="L71" s="16">
        <v>19.350000000000001</v>
      </c>
      <c r="M71" s="37">
        <v>259.25</v>
      </c>
      <c r="N71" s="16">
        <v>0</v>
      </c>
      <c r="O71" s="47">
        <v>159.25</v>
      </c>
      <c r="P71" s="39">
        <v>30</v>
      </c>
      <c r="Q71" s="112" t="s">
        <v>159</v>
      </c>
    </row>
    <row r="72" spans="1:17" ht="66" customHeight="1">
      <c r="A72" s="146">
        <v>66</v>
      </c>
      <c r="B72" s="124"/>
      <c r="C72" s="334" t="s">
        <v>71</v>
      </c>
      <c r="D72" s="339"/>
      <c r="E72" s="58">
        <v>41690</v>
      </c>
      <c r="F72" s="16">
        <v>854.2</v>
      </c>
      <c r="G72" s="69">
        <v>307.3</v>
      </c>
      <c r="H72" s="62">
        <f t="shared" si="2"/>
        <v>307.3</v>
      </c>
      <c r="I72" s="16">
        <v>121.6</v>
      </c>
      <c r="J72" s="26">
        <v>71.12</v>
      </c>
      <c r="K72" s="16">
        <v>0</v>
      </c>
      <c r="L72" s="26">
        <v>0</v>
      </c>
      <c r="M72" s="79">
        <v>71.12</v>
      </c>
      <c r="N72" s="16">
        <v>0</v>
      </c>
      <c r="O72" s="47">
        <v>236.18</v>
      </c>
      <c r="P72" s="21"/>
      <c r="Q72" s="31" t="s">
        <v>129</v>
      </c>
    </row>
    <row r="73" spans="1:17" ht="117" customHeight="1">
      <c r="A73" s="146">
        <v>67</v>
      </c>
      <c r="B73" s="121"/>
      <c r="C73" s="333" t="s">
        <v>72</v>
      </c>
      <c r="D73" s="333"/>
      <c r="E73" s="58">
        <v>41690</v>
      </c>
      <c r="F73" s="21">
        <v>988.69</v>
      </c>
      <c r="G73" s="69">
        <v>355.9</v>
      </c>
      <c r="H73" s="62">
        <f t="shared" si="2"/>
        <v>355.9</v>
      </c>
      <c r="I73" s="21">
        <v>90.22</v>
      </c>
      <c r="J73" s="27">
        <v>90.22</v>
      </c>
      <c r="K73" s="16">
        <v>0</v>
      </c>
      <c r="L73" s="26">
        <v>0</v>
      </c>
      <c r="M73" s="16">
        <v>90.22</v>
      </c>
      <c r="N73" s="135">
        <v>0</v>
      </c>
      <c r="O73" s="47">
        <v>265.68</v>
      </c>
      <c r="P73" s="16">
        <v>0</v>
      </c>
      <c r="Q73" s="31" t="s">
        <v>119</v>
      </c>
    </row>
    <row r="74" spans="1:17" ht="90" customHeight="1">
      <c r="A74" s="146">
        <v>68</v>
      </c>
      <c r="B74" s="121"/>
      <c r="C74" s="333" t="s">
        <v>73</v>
      </c>
      <c r="D74" s="333"/>
      <c r="E74" s="58">
        <v>41690</v>
      </c>
      <c r="F74" s="21">
        <v>631.58000000000004</v>
      </c>
      <c r="G74" s="70">
        <v>227.25</v>
      </c>
      <c r="H74" s="53">
        <f t="shared" si="2"/>
        <v>227.25</v>
      </c>
      <c r="I74" s="16">
        <v>227.25</v>
      </c>
      <c r="J74" s="26">
        <v>227.25</v>
      </c>
      <c r="K74" s="16">
        <v>0</v>
      </c>
      <c r="L74" s="26">
        <v>0</v>
      </c>
      <c r="M74" s="69">
        <v>227.25</v>
      </c>
      <c r="N74" s="16">
        <v>0</v>
      </c>
      <c r="O74" s="47">
        <v>0</v>
      </c>
      <c r="P74" s="16">
        <v>0</v>
      </c>
      <c r="Q74" s="85" t="s">
        <v>131</v>
      </c>
    </row>
    <row r="75" spans="1:17" s="3" customFormat="1" ht="66" customHeight="1">
      <c r="A75" s="146">
        <v>69</v>
      </c>
      <c r="B75" s="122"/>
      <c r="C75" s="333" t="s">
        <v>74</v>
      </c>
      <c r="D75" s="333"/>
      <c r="E75" s="133" t="s">
        <v>75</v>
      </c>
      <c r="F75" s="133">
        <v>658.13</v>
      </c>
      <c r="G75" s="70">
        <v>204.25</v>
      </c>
      <c r="H75" s="53">
        <f t="shared" si="2"/>
        <v>204.25</v>
      </c>
      <c r="I75" s="133">
        <v>204.25</v>
      </c>
      <c r="J75" s="21">
        <v>204.25</v>
      </c>
      <c r="K75" s="135">
        <v>22.693999999999999</v>
      </c>
      <c r="L75" s="135">
        <v>22.693999999999999</v>
      </c>
      <c r="M75" s="70">
        <v>204.25</v>
      </c>
      <c r="N75" s="135">
        <v>0</v>
      </c>
      <c r="O75" s="47">
        <v>0</v>
      </c>
      <c r="P75" s="133">
        <v>55</v>
      </c>
      <c r="Q75" s="134" t="s">
        <v>120</v>
      </c>
    </row>
    <row r="76" spans="1:17" s="3" customFormat="1" ht="118.5" customHeight="1">
      <c r="A76" s="146">
        <v>70</v>
      </c>
      <c r="B76" s="122"/>
      <c r="C76" s="333" t="s">
        <v>106</v>
      </c>
      <c r="D76" s="333"/>
      <c r="E76" s="55" t="s">
        <v>76</v>
      </c>
      <c r="F76" s="15">
        <v>317.33999999999997</v>
      </c>
      <c r="G76" s="70">
        <v>225.62</v>
      </c>
      <c r="H76" s="53">
        <f t="shared" si="2"/>
        <v>225.62</v>
      </c>
      <c r="I76" s="15">
        <v>176.25</v>
      </c>
      <c r="J76" s="20">
        <v>113.11</v>
      </c>
      <c r="K76" s="17">
        <v>7.01572</v>
      </c>
      <c r="L76" s="18">
        <v>0</v>
      </c>
      <c r="M76" s="70">
        <v>113.11</v>
      </c>
      <c r="N76" s="17">
        <v>0</v>
      </c>
      <c r="O76" s="47">
        <v>112.51</v>
      </c>
      <c r="P76" s="15">
        <v>51</v>
      </c>
      <c r="Q76" s="115" t="s">
        <v>161</v>
      </c>
    </row>
    <row r="77" spans="1:17" s="3" customFormat="1" ht="120" customHeight="1">
      <c r="A77" s="146">
        <v>71</v>
      </c>
      <c r="B77" s="122"/>
      <c r="C77" s="333" t="s">
        <v>77</v>
      </c>
      <c r="D77" s="334"/>
      <c r="E77" s="57" t="s">
        <v>78</v>
      </c>
      <c r="F77" s="21">
        <v>1180.9100000000001</v>
      </c>
      <c r="G77" s="70">
        <v>818.02</v>
      </c>
      <c r="H77" s="53">
        <f t="shared" si="2"/>
        <v>818.02</v>
      </c>
      <c r="I77" s="21">
        <v>818.02</v>
      </c>
      <c r="J77" s="15">
        <v>811.98</v>
      </c>
      <c r="K77" s="17">
        <v>92.859899999999996</v>
      </c>
      <c r="L77" s="17">
        <v>92.859899999999996</v>
      </c>
      <c r="M77" s="79">
        <v>811.98189000000002</v>
      </c>
      <c r="N77" s="17">
        <v>0</v>
      </c>
      <c r="O77" s="47">
        <v>6.04</v>
      </c>
      <c r="P77" s="15">
        <v>98</v>
      </c>
      <c r="Q77" s="19" t="s">
        <v>112</v>
      </c>
    </row>
    <row r="78" spans="1:17" s="3" customFormat="1" ht="135.75" customHeight="1">
      <c r="A78" s="146">
        <v>72</v>
      </c>
      <c r="B78" s="162" t="s">
        <v>186</v>
      </c>
      <c r="C78" s="333" t="s">
        <v>79</v>
      </c>
      <c r="D78" s="333"/>
      <c r="E78" s="55" t="s">
        <v>80</v>
      </c>
      <c r="F78" s="15">
        <v>619.86</v>
      </c>
      <c r="G78" s="63">
        <v>446.26</v>
      </c>
      <c r="H78" s="61">
        <f t="shared" si="2"/>
        <v>446.26</v>
      </c>
      <c r="I78" s="136">
        <v>446.26</v>
      </c>
      <c r="J78" s="20">
        <v>446.26</v>
      </c>
      <c r="K78" s="137">
        <v>49.58</v>
      </c>
      <c r="L78" s="137">
        <v>49.58</v>
      </c>
      <c r="M78" s="18">
        <v>446.26</v>
      </c>
      <c r="N78" s="137">
        <v>0</v>
      </c>
      <c r="O78" s="47">
        <v>0</v>
      </c>
      <c r="P78" s="136">
        <v>100</v>
      </c>
      <c r="Q78" s="134" t="s">
        <v>112</v>
      </c>
    </row>
    <row r="79" spans="1:17" s="3" customFormat="1" ht="102" customHeight="1">
      <c r="A79" s="146">
        <v>73</v>
      </c>
      <c r="B79" s="122"/>
      <c r="C79" s="333" t="s">
        <v>81</v>
      </c>
      <c r="D79" s="333"/>
      <c r="E79" s="55" t="s">
        <v>82</v>
      </c>
      <c r="F79" s="15">
        <v>315.54000000000002</v>
      </c>
      <c r="G79" s="70">
        <v>223.84</v>
      </c>
      <c r="H79" s="53">
        <f t="shared" si="2"/>
        <v>223.84</v>
      </c>
      <c r="I79" s="15">
        <v>223.84</v>
      </c>
      <c r="J79" s="20">
        <v>223.84</v>
      </c>
      <c r="K79" s="17">
        <v>24.87</v>
      </c>
      <c r="L79" s="17">
        <v>24.87</v>
      </c>
      <c r="M79" s="69">
        <v>223.84</v>
      </c>
      <c r="N79" s="17">
        <v>0</v>
      </c>
      <c r="O79" s="47">
        <v>0</v>
      </c>
      <c r="P79" s="35">
        <v>0.85</v>
      </c>
      <c r="Q79" s="99" t="s">
        <v>144</v>
      </c>
    </row>
    <row r="80" spans="1:17" s="3" customFormat="1" ht="127.5" customHeight="1">
      <c r="A80" s="146">
        <v>74</v>
      </c>
      <c r="B80" s="119"/>
      <c r="C80" s="343" t="s">
        <v>83</v>
      </c>
      <c r="D80" s="343"/>
      <c r="E80" s="55" t="s">
        <v>84</v>
      </c>
      <c r="F80" s="15">
        <v>1432.23</v>
      </c>
      <c r="G80" s="70">
        <v>1288.1300000000001</v>
      </c>
      <c r="H80" s="53">
        <f t="shared" si="2"/>
        <v>1288.1300000000001</v>
      </c>
      <c r="I80" s="15">
        <v>1281.6400000000001</v>
      </c>
      <c r="J80" s="18">
        <v>1159.5</v>
      </c>
      <c r="K80" s="17">
        <v>142.44490999999999</v>
      </c>
      <c r="L80" s="17">
        <v>142.44490999999999</v>
      </c>
      <c r="M80" s="69">
        <v>1159.5</v>
      </c>
      <c r="N80" s="17">
        <v>0</v>
      </c>
      <c r="O80" s="47">
        <v>128.63</v>
      </c>
      <c r="P80" s="35">
        <v>1</v>
      </c>
      <c r="Q80" s="90" t="s">
        <v>135</v>
      </c>
    </row>
    <row r="81" spans="1:24" s="183" customFormat="1" ht="116.25" customHeight="1">
      <c r="A81" s="164">
        <v>75</v>
      </c>
      <c r="B81" s="163" t="s">
        <v>186</v>
      </c>
      <c r="C81" s="338" t="s">
        <v>85</v>
      </c>
      <c r="D81" s="338"/>
      <c r="E81" s="163" t="s">
        <v>86</v>
      </c>
      <c r="F81" s="163">
        <v>1827.76</v>
      </c>
      <c r="G81" s="166">
        <v>1315.6</v>
      </c>
      <c r="H81" s="167">
        <f t="shared" si="2"/>
        <v>1315.6</v>
      </c>
      <c r="I81" s="174">
        <v>1315.6</v>
      </c>
      <c r="J81" s="174">
        <v>657.8</v>
      </c>
      <c r="K81" s="174">
        <v>73.09</v>
      </c>
      <c r="L81" s="174">
        <v>73.09</v>
      </c>
      <c r="M81" s="172">
        <v>657.8</v>
      </c>
      <c r="N81" s="168">
        <v>0</v>
      </c>
      <c r="O81" s="168">
        <v>506.13</v>
      </c>
      <c r="P81" s="163">
        <v>55</v>
      </c>
      <c r="Q81" s="170" t="s">
        <v>140</v>
      </c>
    </row>
    <row r="82" spans="1:24" s="3" customFormat="1" ht="138" customHeight="1">
      <c r="A82" s="146">
        <v>76</v>
      </c>
      <c r="B82" s="162" t="s">
        <v>190</v>
      </c>
      <c r="C82" s="343" t="s">
        <v>87</v>
      </c>
      <c r="D82" s="343"/>
      <c r="E82" s="57" t="s">
        <v>88</v>
      </c>
      <c r="F82" s="21">
        <v>1616.58</v>
      </c>
      <c r="G82" s="70">
        <v>1163.93</v>
      </c>
      <c r="H82" s="53">
        <f t="shared" si="2"/>
        <v>1163.93</v>
      </c>
      <c r="I82" s="16">
        <v>1020.43925</v>
      </c>
      <c r="J82" s="16">
        <v>872.47</v>
      </c>
      <c r="K82" s="15">
        <v>102.959</v>
      </c>
      <c r="L82" s="15">
        <v>102.959</v>
      </c>
      <c r="M82" s="76">
        <v>872.47</v>
      </c>
      <c r="N82" s="17">
        <f>J82-M82</f>
        <v>0</v>
      </c>
      <c r="O82" s="47">
        <v>291.45999999999998</v>
      </c>
      <c r="P82" s="15">
        <v>64</v>
      </c>
      <c r="Q82" s="90" t="s">
        <v>134</v>
      </c>
    </row>
    <row r="83" spans="1:24" s="183" customFormat="1" ht="196.5" customHeight="1">
      <c r="A83" s="164">
        <v>77</v>
      </c>
      <c r="B83" s="164" t="s">
        <v>184</v>
      </c>
      <c r="C83" s="360" t="s">
        <v>92</v>
      </c>
      <c r="D83" s="360"/>
      <c r="E83" s="165">
        <v>42088</v>
      </c>
      <c r="F83" s="164">
        <v>2712.87</v>
      </c>
      <c r="G83" s="166">
        <v>976.63</v>
      </c>
      <c r="H83" s="167">
        <f t="shared" si="2"/>
        <v>976.63</v>
      </c>
      <c r="I83" s="164">
        <v>387.09357999999997</v>
      </c>
      <c r="J83" s="164">
        <v>387.09</v>
      </c>
      <c r="K83" s="164">
        <v>43.010399999999997</v>
      </c>
      <c r="L83" s="164">
        <v>43.010399999999997</v>
      </c>
      <c r="M83" s="172">
        <v>387</v>
      </c>
      <c r="N83" s="164">
        <v>0.09</v>
      </c>
      <c r="O83" s="163">
        <v>589.63</v>
      </c>
      <c r="P83" s="164">
        <v>31</v>
      </c>
      <c r="Q83" s="182" t="s">
        <v>116</v>
      </c>
      <c r="R83" s="184"/>
    </row>
    <row r="84" spans="1:24" s="171" customFormat="1" ht="182.25" customHeight="1">
      <c r="A84" s="164">
        <v>78</v>
      </c>
      <c r="B84" s="166" t="s">
        <v>184</v>
      </c>
      <c r="C84" s="361" t="s">
        <v>93</v>
      </c>
      <c r="D84" s="362"/>
      <c r="E84" s="165">
        <v>42177</v>
      </c>
      <c r="F84" s="164">
        <v>495.66</v>
      </c>
      <c r="G84" s="185">
        <v>178.44</v>
      </c>
      <c r="H84" s="186">
        <f t="shared" si="2"/>
        <v>178.44</v>
      </c>
      <c r="I84" s="164">
        <v>0</v>
      </c>
      <c r="J84" s="187">
        <v>0</v>
      </c>
      <c r="K84" s="164">
        <v>0</v>
      </c>
      <c r="L84" s="164">
        <v>0</v>
      </c>
      <c r="M84" s="172">
        <v>0</v>
      </c>
      <c r="N84" s="174">
        <v>0</v>
      </c>
      <c r="O84" s="168">
        <v>178.44</v>
      </c>
      <c r="P84" s="164"/>
      <c r="Q84" s="182" t="s">
        <v>122</v>
      </c>
    </row>
    <row r="85" spans="1:24" ht="159.75" customHeight="1">
      <c r="A85" s="146">
        <v>79</v>
      </c>
      <c r="B85" s="129"/>
      <c r="C85" s="341" t="s">
        <v>94</v>
      </c>
      <c r="D85" s="342"/>
      <c r="E85" s="29" t="s">
        <v>95</v>
      </c>
      <c r="F85" s="29">
        <v>644.73</v>
      </c>
      <c r="G85" s="70">
        <v>502.06</v>
      </c>
      <c r="H85" s="53">
        <f t="shared" si="2"/>
        <v>502.06</v>
      </c>
      <c r="I85" s="40">
        <v>454.53</v>
      </c>
      <c r="J85" s="40">
        <v>454.53</v>
      </c>
      <c r="K85" s="40">
        <v>56</v>
      </c>
      <c r="L85" s="40">
        <v>56</v>
      </c>
      <c r="M85" s="69">
        <v>454.53</v>
      </c>
      <c r="N85" s="40">
        <v>0</v>
      </c>
      <c r="O85" s="72">
        <v>47.53</v>
      </c>
      <c r="P85" s="29">
        <v>90</v>
      </c>
      <c r="Q85" s="114" t="s">
        <v>170</v>
      </c>
    </row>
    <row r="86" spans="1:24" ht="18" customHeight="1">
      <c r="A86" s="29"/>
      <c r="B86" s="130"/>
      <c r="C86" s="363"/>
      <c r="D86" s="364"/>
      <c r="E86" s="29"/>
      <c r="F86" s="29"/>
      <c r="G86" s="77"/>
      <c r="H86" s="27"/>
      <c r="I86" s="40"/>
      <c r="J86" s="40"/>
      <c r="K86" s="40"/>
      <c r="L86" s="40"/>
      <c r="M86" s="80"/>
      <c r="N86" s="40"/>
      <c r="O86" s="40">
        <f>SUM(O6:O85)</f>
        <v>12039.662999999999</v>
      </c>
      <c r="P86" s="29"/>
      <c r="Q86" s="31"/>
    </row>
    <row r="87" spans="1:24" ht="15.75" customHeight="1">
      <c r="A87" s="29"/>
      <c r="B87" s="131"/>
      <c r="C87" s="365"/>
      <c r="D87" s="366"/>
      <c r="E87" s="29"/>
      <c r="F87" s="29"/>
      <c r="G87" s="77"/>
      <c r="H87" s="27"/>
      <c r="I87" s="40"/>
      <c r="J87" s="40"/>
      <c r="K87" s="40"/>
      <c r="L87" s="40"/>
      <c r="M87" s="57"/>
      <c r="N87" s="40"/>
      <c r="O87" s="40"/>
      <c r="P87" s="29"/>
      <c r="Q87" s="31"/>
    </row>
    <row r="88" spans="1:24" ht="53.25" customHeight="1">
      <c r="A88" s="29"/>
      <c r="B88" s="131"/>
      <c r="C88" s="154"/>
      <c r="D88" s="155"/>
      <c r="E88" s="29"/>
      <c r="F88" s="29">
        <f>SUM(F6:F87)</f>
        <v>68920.910000000018</v>
      </c>
      <c r="G88" s="159">
        <v>45818.05</v>
      </c>
      <c r="H88" s="157">
        <f>SUM(G88)</f>
        <v>45818.05</v>
      </c>
      <c r="I88" s="40">
        <f t="shared" ref="I88:N88" si="3">SUM(I6:I87)</f>
        <v>36225.355600000003</v>
      </c>
      <c r="J88" s="40">
        <f t="shared" si="3"/>
        <v>34129.779999999992</v>
      </c>
      <c r="K88" s="40">
        <f t="shared" si="3"/>
        <v>3744.7091900000009</v>
      </c>
      <c r="L88" s="79">
        <f t="shared" si="3"/>
        <v>3212.8179699999996</v>
      </c>
      <c r="M88" s="156">
        <f t="shared" si="3"/>
        <v>33786.903889999994</v>
      </c>
      <c r="N88" s="40">
        <f t="shared" si="3"/>
        <v>342.92</v>
      </c>
      <c r="O88" s="40"/>
      <c r="P88" s="29"/>
      <c r="Q88" s="145"/>
    </row>
    <row r="89" spans="1:24" s="5" customFormat="1" ht="42" customHeight="1">
      <c r="A89" s="21"/>
      <c r="B89" s="124"/>
      <c r="C89" s="374"/>
      <c r="D89" s="375"/>
      <c r="E89" s="57"/>
      <c r="F89" s="28">
        <f>SUM(F6:F85)</f>
        <v>68920.910000000018</v>
      </c>
      <c r="G89" s="376">
        <v>43443.47</v>
      </c>
      <c r="H89" s="377"/>
      <c r="I89" s="28">
        <v>34114.370000000003</v>
      </c>
      <c r="J89" s="28">
        <v>32805.51</v>
      </c>
      <c r="K89" s="28">
        <f>SUM(K6:K85)</f>
        <v>3744.7091900000009</v>
      </c>
      <c r="L89" s="34">
        <f>SUM(L6:L85)</f>
        <v>3212.8179699999996</v>
      </c>
      <c r="M89" s="71">
        <v>30984.23</v>
      </c>
      <c r="N89" s="28">
        <v>1821.23</v>
      </c>
      <c r="O89" s="28">
        <v>10636.8</v>
      </c>
      <c r="P89" s="21"/>
      <c r="Q89" s="31"/>
    </row>
    <row r="90" spans="1:24" ht="26.25" customHeight="1">
      <c r="A90" s="378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80"/>
    </row>
    <row r="91" spans="1:24" ht="27.75" hidden="1" customHeight="1">
      <c r="A91" s="381"/>
      <c r="B91" s="125"/>
      <c r="C91" s="383"/>
      <c r="D91" s="383"/>
      <c r="E91" s="384"/>
      <c r="F91" s="9"/>
      <c r="G91" s="385"/>
      <c r="H91" s="385"/>
      <c r="I91" s="384"/>
      <c r="J91" s="9"/>
      <c r="K91" s="9"/>
      <c r="L91" s="9"/>
      <c r="N91" s="386"/>
      <c r="O91" s="41"/>
      <c r="P91" s="368"/>
      <c r="Q91" s="371"/>
    </row>
    <row r="92" spans="1:24" ht="25.5" hidden="1" customHeight="1">
      <c r="A92" s="382"/>
      <c r="B92" s="126"/>
      <c r="C92" s="383"/>
      <c r="D92" s="383"/>
      <c r="E92" s="384"/>
      <c r="F92" s="367"/>
      <c r="G92" s="45"/>
      <c r="H92" s="51"/>
      <c r="I92" s="384"/>
      <c r="J92" s="9"/>
      <c r="K92" s="9"/>
      <c r="L92" s="9"/>
      <c r="N92" s="387"/>
      <c r="O92" s="44"/>
      <c r="P92" s="369"/>
      <c r="Q92" s="372"/>
    </row>
    <row r="93" spans="1:24" ht="33" hidden="1" customHeight="1">
      <c r="A93" s="382"/>
      <c r="B93" s="126"/>
      <c r="C93" s="383"/>
      <c r="D93" s="383"/>
      <c r="E93" s="384"/>
      <c r="F93" s="367"/>
      <c r="G93" s="46"/>
      <c r="H93" s="51"/>
      <c r="I93" s="384"/>
      <c r="J93" s="9"/>
      <c r="K93" s="9"/>
      <c r="L93" s="9"/>
      <c r="M93" s="45"/>
      <c r="N93" s="387"/>
      <c r="O93" s="44"/>
      <c r="P93" s="369"/>
      <c r="Q93" s="372"/>
    </row>
    <row r="94" spans="1:24" ht="28.5" hidden="1" customHeight="1">
      <c r="A94" s="382"/>
      <c r="B94" s="126"/>
      <c r="C94" s="383"/>
      <c r="D94" s="383"/>
      <c r="E94" s="384"/>
      <c r="F94" s="367"/>
      <c r="G94" s="45"/>
      <c r="H94" s="51"/>
      <c r="I94" s="384"/>
      <c r="J94" s="8"/>
      <c r="K94" s="8"/>
      <c r="L94" s="8"/>
      <c r="M94" s="82"/>
      <c r="N94" s="388"/>
      <c r="O94" s="42"/>
      <c r="P94" s="370"/>
      <c r="Q94" s="373"/>
    </row>
    <row r="95" spans="1:24">
      <c r="M95" s="52"/>
    </row>
    <row r="96" spans="1:24" s="7" customFormat="1">
      <c r="C96" s="2"/>
      <c r="D96" s="2"/>
      <c r="H96" s="1"/>
      <c r="M96" s="43"/>
      <c r="Q96" s="4"/>
      <c r="R96" s="1"/>
      <c r="S96" s="1"/>
      <c r="T96" s="1"/>
      <c r="U96" s="1"/>
      <c r="V96" s="1"/>
      <c r="W96" s="1"/>
      <c r="X96" s="1"/>
    </row>
    <row r="97" spans="3:24" s="7" customFormat="1">
      <c r="C97" s="2"/>
      <c r="D97" s="2"/>
      <c r="H97" s="1"/>
      <c r="M97" s="6"/>
      <c r="Q97" s="4"/>
      <c r="R97" s="1"/>
      <c r="S97" s="1"/>
      <c r="T97" s="1"/>
      <c r="U97" s="1"/>
      <c r="V97" s="1"/>
      <c r="W97" s="1"/>
      <c r="X97" s="1"/>
    </row>
    <row r="98" spans="3:24" s="7" customFormat="1">
      <c r="C98" s="2"/>
      <c r="D98" s="2"/>
      <c r="H98" s="1"/>
      <c r="M98" s="52"/>
      <c r="Q98" s="4"/>
      <c r="R98" s="1"/>
      <c r="S98" s="1"/>
      <c r="T98" s="1"/>
      <c r="U98" s="1"/>
      <c r="V98" s="1"/>
      <c r="W98" s="1"/>
      <c r="X98" s="1"/>
    </row>
    <row r="99" spans="3:24" s="7" customFormat="1">
      <c r="C99" s="2"/>
      <c r="D99" s="2"/>
      <c r="H99" s="1"/>
      <c r="M99" s="83"/>
      <c r="Q99" s="4"/>
      <c r="R99" s="1"/>
      <c r="S99" s="1"/>
      <c r="T99" s="1"/>
      <c r="U99" s="1"/>
      <c r="V99" s="1"/>
      <c r="W99" s="1"/>
      <c r="X99" s="1"/>
    </row>
    <row r="100" spans="3:24" s="7" customFormat="1">
      <c r="C100" s="2"/>
      <c r="D100" s="2"/>
      <c r="H100" s="1"/>
      <c r="M100" s="83"/>
      <c r="Q100" s="4"/>
      <c r="R100" s="1"/>
      <c r="S100" s="1"/>
      <c r="T100" s="1"/>
      <c r="U100" s="1"/>
      <c r="V100" s="1"/>
      <c r="W100" s="1"/>
      <c r="X100" s="1"/>
    </row>
    <row r="101" spans="3:24" s="7" customFormat="1">
      <c r="C101" s="2"/>
      <c r="D101" s="2"/>
      <c r="H101" s="1"/>
      <c r="M101" s="83"/>
      <c r="Q101" s="4"/>
      <c r="R101" s="1"/>
      <c r="S101" s="1"/>
      <c r="T101" s="1"/>
      <c r="U101" s="1"/>
      <c r="V101" s="1"/>
      <c r="W101" s="1"/>
      <c r="X101" s="1"/>
    </row>
    <row r="102" spans="3:24" s="7" customFormat="1">
      <c r="C102" s="2"/>
      <c r="D102" s="2"/>
      <c r="H102" s="1"/>
      <c r="M102" s="83"/>
      <c r="Q102" s="4"/>
      <c r="R102" s="1"/>
      <c r="S102" s="1"/>
      <c r="T102" s="1"/>
      <c r="U102" s="1"/>
      <c r="V102" s="1"/>
      <c r="W102" s="1"/>
      <c r="X102" s="1"/>
    </row>
    <row r="103" spans="3:24" s="7" customFormat="1">
      <c r="C103" s="2"/>
      <c r="D103" s="2"/>
      <c r="H103" s="1"/>
      <c r="M103" s="83"/>
      <c r="Q103" s="4"/>
      <c r="R103" s="1"/>
      <c r="S103" s="1"/>
      <c r="T103" s="1"/>
      <c r="U103" s="1"/>
      <c r="V103" s="1"/>
      <c r="W103" s="1"/>
      <c r="X103" s="1"/>
    </row>
    <row r="104" spans="3:24" s="7" customFormat="1">
      <c r="C104" s="2"/>
      <c r="D104" s="2"/>
      <c r="H104" s="1"/>
      <c r="M104" s="83"/>
      <c r="Q104" s="4"/>
      <c r="R104" s="1"/>
      <c r="S104" s="1"/>
      <c r="T104" s="1"/>
      <c r="U104" s="1"/>
      <c r="V104" s="1"/>
      <c r="W104" s="1"/>
      <c r="X104" s="1"/>
    </row>
    <row r="105" spans="3:24" s="7" customFormat="1">
      <c r="C105" s="2"/>
      <c r="D105" s="2"/>
      <c r="H105" s="1"/>
      <c r="M105" s="83"/>
      <c r="Q105" s="4"/>
      <c r="R105" s="1"/>
      <c r="S105" s="1"/>
      <c r="T105" s="1"/>
      <c r="U105" s="1"/>
      <c r="V105" s="1"/>
      <c r="W105" s="1"/>
      <c r="X105" s="1"/>
    </row>
    <row r="106" spans="3:24" s="7" customFormat="1">
      <c r="C106" s="2"/>
      <c r="D106" s="2"/>
      <c r="H106" s="1"/>
      <c r="M106" s="83"/>
      <c r="Q106" s="4"/>
      <c r="R106" s="1"/>
      <c r="S106" s="1"/>
      <c r="T106" s="1"/>
      <c r="U106" s="1"/>
      <c r="V106" s="1"/>
      <c r="W106" s="1"/>
      <c r="X106" s="1"/>
    </row>
    <row r="107" spans="3:24" s="7" customFormat="1">
      <c r="C107" s="2"/>
      <c r="D107" s="2"/>
      <c r="H107" s="1"/>
      <c r="M107" s="83"/>
      <c r="Q107" s="4"/>
      <c r="R107" s="1"/>
      <c r="S107" s="1"/>
      <c r="T107" s="1"/>
      <c r="U107" s="1"/>
      <c r="V107" s="1"/>
      <c r="W107" s="1"/>
      <c r="X107" s="1"/>
    </row>
    <row r="108" spans="3:24" s="7" customFormat="1">
      <c r="C108" s="2"/>
      <c r="D108" s="2"/>
      <c r="H108" s="1"/>
      <c r="M108" s="83"/>
      <c r="Q108" s="4"/>
      <c r="R108" s="1"/>
      <c r="S108" s="1"/>
      <c r="T108" s="1"/>
      <c r="U108" s="1"/>
      <c r="V108" s="1"/>
      <c r="W108" s="1"/>
      <c r="X108" s="1"/>
    </row>
    <row r="109" spans="3:24" s="7" customFormat="1">
      <c r="C109" s="2"/>
      <c r="D109" s="2"/>
      <c r="H109" s="1"/>
      <c r="M109" s="83"/>
      <c r="Q109" s="4"/>
      <c r="R109" s="1"/>
      <c r="S109" s="1"/>
      <c r="T109" s="1"/>
      <c r="U109" s="1"/>
      <c r="V109" s="1"/>
      <c r="W109" s="1"/>
      <c r="X109" s="1"/>
    </row>
    <row r="110" spans="3:24" s="7" customFormat="1">
      <c r="C110" s="2"/>
      <c r="D110" s="2"/>
      <c r="H110" s="1"/>
      <c r="M110" s="83"/>
      <c r="Q110" s="4"/>
      <c r="R110" s="1"/>
      <c r="S110" s="1"/>
      <c r="T110" s="1"/>
      <c r="U110" s="1"/>
      <c r="V110" s="1"/>
      <c r="W110" s="1"/>
      <c r="X110" s="1"/>
    </row>
    <row r="111" spans="3:24" s="7" customFormat="1">
      <c r="C111" s="2"/>
      <c r="D111" s="2"/>
      <c r="H111" s="1"/>
      <c r="M111" s="83"/>
      <c r="Q111" s="4"/>
      <c r="R111" s="1"/>
      <c r="S111" s="1"/>
      <c r="T111" s="1"/>
      <c r="U111" s="1"/>
      <c r="V111" s="1"/>
      <c r="W111" s="1"/>
      <c r="X111" s="1"/>
    </row>
    <row r="112" spans="3:24">
      <c r="M112" s="83"/>
    </row>
    <row r="113" spans="13:13">
      <c r="M113" s="83"/>
    </row>
    <row r="114" spans="13:13">
      <c r="M114" s="83"/>
    </row>
    <row r="115" spans="13:13">
      <c r="M115" s="83"/>
    </row>
    <row r="116" spans="13:13">
      <c r="M116" s="83"/>
    </row>
    <row r="117" spans="13:13">
      <c r="M117" s="83"/>
    </row>
    <row r="118" spans="13:13">
      <c r="M118" s="83"/>
    </row>
    <row r="119" spans="13:13">
      <c r="M119" s="83"/>
    </row>
    <row r="120" spans="13:13">
      <c r="M120" s="83"/>
    </row>
    <row r="121" spans="13:13">
      <c r="M121" s="83"/>
    </row>
    <row r="122" spans="13:13">
      <c r="M122" s="83"/>
    </row>
    <row r="123" spans="13:13">
      <c r="M123" s="83"/>
    </row>
    <row r="124" spans="13:13">
      <c r="M124" s="83"/>
    </row>
    <row r="125" spans="13:13">
      <c r="M125" s="83"/>
    </row>
    <row r="126" spans="13:13">
      <c r="M126" s="83"/>
    </row>
    <row r="127" spans="13:13">
      <c r="M127" s="83"/>
    </row>
    <row r="128" spans="13:13">
      <c r="M128" s="83"/>
    </row>
    <row r="129" spans="13:13">
      <c r="M129" s="83"/>
    </row>
    <row r="130" spans="13:13">
      <c r="M130" s="83"/>
    </row>
    <row r="131" spans="13:13">
      <c r="M131" s="83"/>
    </row>
    <row r="132" spans="13:13">
      <c r="M132" s="83"/>
    </row>
    <row r="133" spans="13:13">
      <c r="M133" s="83"/>
    </row>
    <row r="134" spans="13:13">
      <c r="M134" s="83"/>
    </row>
    <row r="135" spans="13:13">
      <c r="M135" s="83"/>
    </row>
    <row r="136" spans="13:13">
      <c r="M136" s="83"/>
    </row>
    <row r="137" spans="13:13">
      <c r="M137" s="83"/>
    </row>
    <row r="138" spans="13:13">
      <c r="M138" s="83"/>
    </row>
    <row r="139" spans="13:13">
      <c r="M139" s="83"/>
    </row>
    <row r="140" spans="13:13">
      <c r="M140" s="83"/>
    </row>
    <row r="141" spans="13:13">
      <c r="M141" s="83"/>
    </row>
    <row r="142" spans="13:13">
      <c r="M142" s="83"/>
    </row>
    <row r="143" spans="13:13">
      <c r="M143" s="83"/>
    </row>
    <row r="144" spans="13:13">
      <c r="M144" s="83"/>
    </row>
    <row r="145" spans="13:13">
      <c r="M145" s="83"/>
    </row>
    <row r="146" spans="13:13">
      <c r="M146" s="83"/>
    </row>
    <row r="147" spans="13:13">
      <c r="M147" s="83"/>
    </row>
    <row r="148" spans="13:13">
      <c r="M148" s="83"/>
    </row>
    <row r="149" spans="13:13">
      <c r="M149" s="83"/>
    </row>
    <row r="150" spans="13:13">
      <c r="M150" s="83"/>
    </row>
    <row r="151" spans="13:13">
      <c r="M151" s="83"/>
    </row>
    <row r="152" spans="13:13">
      <c r="M152" s="83"/>
    </row>
    <row r="153" spans="13:13">
      <c r="M153" s="83"/>
    </row>
    <row r="154" spans="13:13">
      <c r="M154" s="83"/>
    </row>
    <row r="155" spans="13:13">
      <c r="M155" s="83"/>
    </row>
    <row r="156" spans="13:13">
      <c r="M156" s="83"/>
    </row>
    <row r="157" spans="13:13">
      <c r="M157" s="83"/>
    </row>
    <row r="158" spans="13:13">
      <c r="M158" s="83"/>
    </row>
    <row r="159" spans="13:13">
      <c r="M159" s="83"/>
    </row>
    <row r="160" spans="13:13">
      <c r="M160" s="83"/>
    </row>
    <row r="161" spans="13:13">
      <c r="M161" s="83"/>
    </row>
    <row r="162" spans="13:13">
      <c r="M162" s="83"/>
    </row>
    <row r="163" spans="13:13">
      <c r="M163" s="83"/>
    </row>
    <row r="164" spans="13:13">
      <c r="M164" s="83"/>
    </row>
    <row r="165" spans="13:13">
      <c r="M165" s="83"/>
    </row>
    <row r="166" spans="13:13">
      <c r="M166" s="83"/>
    </row>
    <row r="167" spans="13:13">
      <c r="M167" s="83"/>
    </row>
    <row r="168" spans="13:13">
      <c r="M168" s="83"/>
    </row>
    <row r="169" spans="13:13">
      <c r="M169" s="83"/>
    </row>
    <row r="170" spans="13:13">
      <c r="M170" s="83"/>
    </row>
    <row r="171" spans="13:13">
      <c r="M171" s="83"/>
    </row>
    <row r="172" spans="13:13">
      <c r="M172" s="83"/>
    </row>
    <row r="173" spans="13:13">
      <c r="M173" s="83"/>
    </row>
    <row r="174" spans="13:13">
      <c r="M174" s="83"/>
    </row>
    <row r="175" spans="13:13">
      <c r="M175" s="83"/>
    </row>
    <row r="176" spans="13:13">
      <c r="M176" s="83"/>
    </row>
    <row r="177" spans="13:13">
      <c r="M177" s="83"/>
    </row>
    <row r="178" spans="13:13">
      <c r="M178" s="83"/>
    </row>
    <row r="179" spans="13:13">
      <c r="M179" s="83"/>
    </row>
    <row r="180" spans="13:13">
      <c r="M180" s="83"/>
    </row>
    <row r="181" spans="13:13">
      <c r="M181" s="83"/>
    </row>
    <row r="182" spans="13:13">
      <c r="M182" s="83"/>
    </row>
    <row r="183" spans="13:13">
      <c r="M183" s="83"/>
    </row>
    <row r="184" spans="13:13">
      <c r="M184" s="83"/>
    </row>
    <row r="185" spans="13:13">
      <c r="M185" s="83"/>
    </row>
    <row r="186" spans="13:13">
      <c r="M186" s="83"/>
    </row>
    <row r="187" spans="13:13">
      <c r="M187" s="83"/>
    </row>
    <row r="188" spans="13:13">
      <c r="M188" s="83"/>
    </row>
    <row r="189" spans="13:13">
      <c r="M189" s="83"/>
    </row>
    <row r="190" spans="13:13">
      <c r="M190" s="83"/>
    </row>
    <row r="191" spans="13:13">
      <c r="M191" s="83"/>
    </row>
    <row r="192" spans="13:13">
      <c r="M192" s="83"/>
    </row>
    <row r="193" spans="13:13">
      <c r="M193" s="83"/>
    </row>
    <row r="194" spans="13:13">
      <c r="M194" s="83"/>
    </row>
    <row r="195" spans="13:13">
      <c r="M195" s="83"/>
    </row>
    <row r="196" spans="13:13">
      <c r="M196" s="83"/>
    </row>
    <row r="197" spans="13:13">
      <c r="M197" s="83"/>
    </row>
    <row r="198" spans="13:13">
      <c r="M198" s="83"/>
    </row>
    <row r="199" spans="13:13">
      <c r="M199" s="83"/>
    </row>
  </sheetData>
  <mergeCells count="112">
    <mergeCell ref="Q91:Q94"/>
    <mergeCell ref="C89:D89"/>
    <mergeCell ref="G89:H89"/>
    <mergeCell ref="A90:Q90"/>
    <mergeCell ref="A91:A94"/>
    <mergeCell ref="C91:D94"/>
    <mergeCell ref="E91:E94"/>
    <mergeCell ref="G91:H91"/>
    <mergeCell ref="I91:I94"/>
    <mergeCell ref="N91:N94"/>
    <mergeCell ref="C81:D81"/>
    <mergeCell ref="C80:D80"/>
    <mergeCell ref="C79:D79"/>
    <mergeCell ref="C83:D83"/>
    <mergeCell ref="C84:D84"/>
    <mergeCell ref="C85:D87"/>
    <mergeCell ref="C82:D82"/>
    <mergeCell ref="F92:F94"/>
    <mergeCell ref="P91:P94"/>
    <mergeCell ref="C78:D78"/>
    <mergeCell ref="C74:D74"/>
    <mergeCell ref="C75:D75"/>
    <mergeCell ref="C72:D72"/>
    <mergeCell ref="C73:D73"/>
    <mergeCell ref="C77:D77"/>
    <mergeCell ref="C76:D76"/>
    <mergeCell ref="C65:D65"/>
    <mergeCell ref="C64:D64"/>
    <mergeCell ref="C71:D71"/>
    <mergeCell ref="C70:D70"/>
    <mergeCell ref="C69:D69"/>
    <mergeCell ref="C68:D68"/>
    <mergeCell ref="C61:D61"/>
    <mergeCell ref="C62:D62"/>
    <mergeCell ref="C63:D63"/>
    <mergeCell ref="C66:D66"/>
    <mergeCell ref="C67:D67"/>
    <mergeCell ref="P47:P48"/>
    <mergeCell ref="L47:L48"/>
    <mergeCell ref="O47:O48"/>
    <mergeCell ref="C54:D54"/>
    <mergeCell ref="C53:D53"/>
    <mergeCell ref="C52:D52"/>
    <mergeCell ref="E47:E48"/>
    <mergeCell ref="F47:F48"/>
    <mergeCell ref="C59:D59"/>
    <mergeCell ref="C58:D58"/>
    <mergeCell ref="C51:D51"/>
    <mergeCell ref="C50:D50"/>
    <mergeCell ref="C57:D57"/>
    <mergeCell ref="C55:D55"/>
    <mergeCell ref="C56:D56"/>
    <mergeCell ref="C60:D60"/>
    <mergeCell ref="G60:H60"/>
    <mergeCell ref="Q47:Q48"/>
    <mergeCell ref="C49:D49"/>
    <mergeCell ref="I47:I48"/>
    <mergeCell ref="N47:N48"/>
    <mergeCell ref="C39:D39"/>
    <mergeCell ref="J47:J48"/>
    <mergeCell ref="K47:K48"/>
    <mergeCell ref="A47:A48"/>
    <mergeCell ref="C47:D48"/>
    <mergeCell ref="C38:D38"/>
    <mergeCell ref="C36:D36"/>
    <mergeCell ref="C37:D37"/>
    <mergeCell ref="C43:D43"/>
    <mergeCell ref="C42:D42"/>
    <mergeCell ref="C41:D41"/>
    <mergeCell ref="C40:D40"/>
    <mergeCell ref="C46:D46"/>
    <mergeCell ref="C44:D44"/>
    <mergeCell ref="C45:D45"/>
    <mergeCell ref="C29:D29"/>
    <mergeCell ref="C28:D28"/>
    <mergeCell ref="C27:D27"/>
    <mergeCell ref="C32:D32"/>
    <mergeCell ref="C31:D31"/>
    <mergeCell ref="C30:D30"/>
    <mergeCell ref="C35:D35"/>
    <mergeCell ref="C34:D34"/>
    <mergeCell ref="C33:D33"/>
    <mergeCell ref="C20:D20"/>
    <mergeCell ref="C19:D19"/>
    <mergeCell ref="C18:D18"/>
    <mergeCell ref="C23:D23"/>
    <mergeCell ref="C22:D22"/>
    <mergeCell ref="C21:D21"/>
    <mergeCell ref="C26:D26"/>
    <mergeCell ref="C25:D25"/>
    <mergeCell ref="C24:D24"/>
    <mergeCell ref="C15:D15"/>
    <mergeCell ref="C17:D17"/>
    <mergeCell ref="C16:D16"/>
    <mergeCell ref="C13:D13"/>
    <mergeCell ref="C14:D14"/>
    <mergeCell ref="C12:D12"/>
    <mergeCell ref="C8:D8"/>
    <mergeCell ref="C11:D11"/>
    <mergeCell ref="C10:D10"/>
    <mergeCell ref="C9:D9"/>
    <mergeCell ref="C7:D7"/>
    <mergeCell ref="P4:P5"/>
    <mergeCell ref="Q4:Q5"/>
    <mergeCell ref="C6:D6"/>
    <mergeCell ref="A1:Q1"/>
    <mergeCell ref="A2:Q2"/>
    <mergeCell ref="C4:D5"/>
    <mergeCell ref="E4:E5"/>
    <mergeCell ref="F4:F5"/>
    <mergeCell ref="I4:I5"/>
    <mergeCell ref="N4:N5"/>
  </mergeCells>
  <pageMargins left="0.55118110236220474" right="0.35433070866141736" top="0.74803149606299213" bottom="0.74803149606299213" header="0.31496062992125984" footer="0.31496062992125984"/>
  <pageSetup paperSize="5" scale="45" fitToHeight="12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07"/>
  <sheetViews>
    <sheetView view="pageBreakPreview" topLeftCell="A76" zoomScale="60" workbookViewId="0">
      <selection activeCell="G4" sqref="G4"/>
    </sheetView>
  </sheetViews>
  <sheetFormatPr defaultRowHeight="23.25"/>
  <cols>
    <col min="1" max="1" width="9.5703125" style="192" customWidth="1"/>
    <col min="2" max="2" width="48" style="193" customWidth="1"/>
    <col min="3" max="3" width="17.7109375" style="192" customWidth="1"/>
    <col min="4" max="4" width="16.42578125" style="195" customWidth="1"/>
    <col min="5" max="5" width="18.140625" style="192" customWidth="1"/>
    <col min="6" max="6" width="19.7109375" style="192" customWidth="1"/>
    <col min="7" max="7" width="15.85546875" style="192" customWidth="1"/>
    <col min="8" max="8" width="44.42578125" style="194" customWidth="1"/>
    <col min="9" max="9" width="8.85546875" style="194" customWidth="1"/>
    <col min="10" max="10" width="9.140625" style="194"/>
    <col min="11" max="16384" width="9.140625" style="193"/>
  </cols>
  <sheetData>
    <row r="1" spans="1:10" s="191" customFormat="1" ht="43.5" customHeight="1">
      <c r="A1" s="389" t="s">
        <v>195</v>
      </c>
      <c r="B1" s="389"/>
      <c r="C1" s="389"/>
      <c r="D1" s="389"/>
      <c r="E1" s="389"/>
      <c r="F1" s="389"/>
      <c r="G1" s="389"/>
      <c r="H1" s="389"/>
      <c r="I1" s="190"/>
      <c r="J1" s="190"/>
    </row>
    <row r="2" spans="1:10" ht="21" customHeight="1">
      <c r="A2" s="192" t="s">
        <v>196</v>
      </c>
      <c r="D2" s="192"/>
      <c r="H2" s="193"/>
    </row>
    <row r="3" spans="1:10">
      <c r="H3" s="194" t="s">
        <v>197</v>
      </c>
    </row>
    <row r="4" spans="1:10" s="191" customFormat="1" ht="117.75" customHeight="1">
      <c r="A4" s="196" t="s">
        <v>2</v>
      </c>
      <c r="B4" s="197" t="s">
        <v>198</v>
      </c>
      <c r="C4" s="196" t="s">
        <v>199</v>
      </c>
      <c r="D4" s="198" t="s">
        <v>200</v>
      </c>
      <c r="E4" s="196" t="s">
        <v>201</v>
      </c>
      <c r="F4" s="196" t="s">
        <v>202</v>
      </c>
      <c r="G4" s="196" t="s">
        <v>203</v>
      </c>
      <c r="H4" s="197" t="s">
        <v>204</v>
      </c>
      <c r="I4" s="190"/>
      <c r="J4" s="190"/>
    </row>
    <row r="5" spans="1:10" s="200" customFormat="1" ht="40.5" customHeight="1">
      <c r="A5" s="196">
        <v>1</v>
      </c>
      <c r="B5" s="196">
        <v>2</v>
      </c>
      <c r="C5" s="196">
        <v>3</v>
      </c>
      <c r="D5" s="198">
        <v>4</v>
      </c>
      <c r="E5" s="196">
        <v>5</v>
      </c>
      <c r="F5" s="196">
        <v>6</v>
      </c>
      <c r="G5" s="196">
        <v>7</v>
      </c>
      <c r="H5" s="196">
        <v>8</v>
      </c>
      <c r="I5" s="199"/>
      <c r="J5" s="199"/>
    </row>
    <row r="6" spans="1:10" s="208" customFormat="1" ht="36.75" customHeight="1">
      <c r="A6" s="201" t="s">
        <v>205</v>
      </c>
      <c r="B6" s="202" t="s">
        <v>206</v>
      </c>
      <c r="C6" s="203"/>
      <c r="D6" s="204"/>
      <c r="E6" s="203"/>
      <c r="F6" s="203"/>
      <c r="G6" s="205"/>
      <c r="H6" s="206"/>
      <c r="I6" s="207"/>
      <c r="J6" s="207"/>
    </row>
    <row r="7" spans="1:10" s="208" customFormat="1" ht="48" customHeight="1">
      <c r="A7" s="203">
        <v>1</v>
      </c>
      <c r="B7" s="206" t="s">
        <v>207</v>
      </c>
      <c r="C7" s="203" t="s">
        <v>208</v>
      </c>
      <c r="D7" s="204">
        <v>1</v>
      </c>
      <c r="E7" s="203">
        <v>0.25</v>
      </c>
      <c r="F7" s="203">
        <v>0.25</v>
      </c>
      <c r="G7" s="203">
        <v>0.25</v>
      </c>
      <c r="H7" s="206" t="s">
        <v>209</v>
      </c>
      <c r="I7" s="207"/>
      <c r="J7" s="207"/>
    </row>
    <row r="8" spans="1:10" s="208" customFormat="1" ht="66" customHeight="1">
      <c r="A8" s="203">
        <v>2</v>
      </c>
      <c r="B8" s="206" t="s">
        <v>210</v>
      </c>
      <c r="C8" s="203" t="s">
        <v>208</v>
      </c>
      <c r="D8" s="204">
        <v>1</v>
      </c>
      <c r="E8" s="203">
        <v>0.92</v>
      </c>
      <c r="F8" s="203">
        <v>0.92</v>
      </c>
      <c r="G8" s="203">
        <v>0.92</v>
      </c>
      <c r="H8" s="206" t="s">
        <v>209</v>
      </c>
      <c r="I8" s="207"/>
      <c r="J8" s="207"/>
    </row>
    <row r="9" spans="1:10" s="208" customFormat="1" ht="69.75" customHeight="1">
      <c r="A9" s="203">
        <v>3</v>
      </c>
      <c r="B9" s="206" t="s">
        <v>211</v>
      </c>
      <c r="C9" s="203" t="s">
        <v>208</v>
      </c>
      <c r="D9" s="204">
        <v>1</v>
      </c>
      <c r="E9" s="203">
        <v>0.43</v>
      </c>
      <c r="F9" s="203">
        <v>0.43</v>
      </c>
      <c r="G9" s="203">
        <v>0.43</v>
      </c>
      <c r="H9" s="206" t="s">
        <v>209</v>
      </c>
      <c r="I9" s="207"/>
      <c r="J9" s="207"/>
    </row>
    <row r="10" spans="1:10" s="208" customFormat="1" ht="53.25" customHeight="1">
      <c r="A10" s="203">
        <v>4</v>
      </c>
      <c r="B10" s="206" t="s">
        <v>212</v>
      </c>
      <c r="C10" s="203" t="s">
        <v>213</v>
      </c>
      <c r="D10" s="204">
        <v>1</v>
      </c>
      <c r="E10" s="203">
        <v>4.8899999999999997</v>
      </c>
      <c r="F10" s="205">
        <v>4.8899999999999997</v>
      </c>
      <c r="G10" s="205">
        <v>4.8899999999999997</v>
      </c>
      <c r="H10" s="206" t="s">
        <v>209</v>
      </c>
      <c r="I10" s="207"/>
      <c r="J10" s="207"/>
    </row>
    <row r="11" spans="1:10" s="208" customFormat="1" ht="88.5" customHeight="1">
      <c r="A11" s="203">
        <v>5</v>
      </c>
      <c r="B11" s="206" t="s">
        <v>214</v>
      </c>
      <c r="C11" s="203" t="s">
        <v>215</v>
      </c>
      <c r="D11" s="204">
        <v>1</v>
      </c>
      <c r="E11" s="203">
        <v>1.29</v>
      </c>
      <c r="F11" s="205">
        <v>1.17</v>
      </c>
      <c r="G11" s="205">
        <v>1.17</v>
      </c>
      <c r="H11" s="206" t="s">
        <v>209</v>
      </c>
    </row>
    <row r="12" spans="1:10" s="208" customFormat="1" ht="100.5" customHeight="1">
      <c r="A12" s="203">
        <v>6</v>
      </c>
      <c r="B12" s="206" t="s">
        <v>216</v>
      </c>
      <c r="C12" s="203" t="s">
        <v>217</v>
      </c>
      <c r="D12" s="204">
        <v>1</v>
      </c>
      <c r="E12" s="203">
        <v>7.77</v>
      </c>
      <c r="F12" s="205">
        <v>7.77</v>
      </c>
      <c r="G12" s="205">
        <v>7.77</v>
      </c>
      <c r="H12" s="206" t="s">
        <v>209</v>
      </c>
    </row>
    <row r="13" spans="1:10" s="208" customFormat="1" ht="99.75" customHeight="1">
      <c r="A13" s="203">
        <v>7</v>
      </c>
      <c r="B13" s="206" t="s">
        <v>218</v>
      </c>
      <c r="C13" s="203" t="s">
        <v>219</v>
      </c>
      <c r="D13" s="204">
        <v>1</v>
      </c>
      <c r="E13" s="205">
        <v>2.4</v>
      </c>
      <c r="F13" s="205">
        <v>1.89</v>
      </c>
      <c r="G13" s="205">
        <v>1.89</v>
      </c>
      <c r="H13" s="206" t="s">
        <v>209</v>
      </c>
    </row>
    <row r="14" spans="1:10" s="208" customFormat="1" ht="125.25" customHeight="1">
      <c r="A14" s="203">
        <v>8</v>
      </c>
      <c r="B14" s="206" t="s">
        <v>220</v>
      </c>
      <c r="C14" s="203" t="s">
        <v>215</v>
      </c>
      <c r="D14" s="204">
        <v>1</v>
      </c>
      <c r="E14" s="205">
        <v>1.9</v>
      </c>
      <c r="F14" s="205">
        <v>1.85</v>
      </c>
      <c r="G14" s="205">
        <v>1.85</v>
      </c>
      <c r="H14" s="206" t="s">
        <v>209</v>
      </c>
    </row>
    <row r="15" spans="1:10" s="208" customFormat="1" ht="78" customHeight="1">
      <c r="A15" s="203">
        <v>9</v>
      </c>
      <c r="B15" s="206" t="s">
        <v>221</v>
      </c>
      <c r="C15" s="203" t="s">
        <v>215</v>
      </c>
      <c r="D15" s="204">
        <v>1</v>
      </c>
      <c r="E15" s="203">
        <v>9.82</v>
      </c>
      <c r="F15" s="205">
        <v>9.5399999999999991</v>
      </c>
      <c r="G15" s="205">
        <v>9.5399999999999991</v>
      </c>
      <c r="H15" s="206" t="s">
        <v>209</v>
      </c>
    </row>
    <row r="16" spans="1:10" s="208" customFormat="1" ht="84" customHeight="1">
      <c r="A16" s="203">
        <v>10</v>
      </c>
      <c r="B16" s="206" t="s">
        <v>222</v>
      </c>
      <c r="C16" s="203" t="s">
        <v>215</v>
      </c>
      <c r="D16" s="204">
        <v>1</v>
      </c>
      <c r="E16" s="203">
        <v>4.5599999999999996</v>
      </c>
      <c r="F16" s="205">
        <v>4.1500000000000004</v>
      </c>
      <c r="G16" s="205">
        <v>4.1500000000000004</v>
      </c>
      <c r="H16" s="206" t="s">
        <v>209</v>
      </c>
    </row>
    <row r="17" spans="1:8" s="208" customFormat="1" ht="116.25">
      <c r="A17" s="203">
        <v>11</v>
      </c>
      <c r="B17" s="206" t="s">
        <v>223</v>
      </c>
      <c r="C17" s="203" t="s">
        <v>215</v>
      </c>
      <c r="D17" s="204">
        <v>1</v>
      </c>
      <c r="E17" s="203">
        <v>3.53</v>
      </c>
      <c r="F17" s="205">
        <v>3.44</v>
      </c>
      <c r="G17" s="205">
        <v>3.22</v>
      </c>
      <c r="H17" s="206" t="s">
        <v>209</v>
      </c>
    </row>
    <row r="18" spans="1:8" s="208" customFormat="1" ht="69.75">
      <c r="A18" s="203">
        <v>12</v>
      </c>
      <c r="B18" s="206" t="s">
        <v>224</v>
      </c>
      <c r="C18" s="203" t="s">
        <v>215</v>
      </c>
      <c r="D18" s="204">
        <v>1</v>
      </c>
      <c r="E18" s="205">
        <v>0.9</v>
      </c>
      <c r="F18" s="205">
        <v>0.82</v>
      </c>
      <c r="G18" s="205">
        <v>0.82</v>
      </c>
      <c r="H18" s="206" t="s">
        <v>209</v>
      </c>
    </row>
    <row r="19" spans="1:8" s="208" customFormat="1" ht="93">
      <c r="A19" s="203">
        <v>13</v>
      </c>
      <c r="B19" s="206" t="s">
        <v>225</v>
      </c>
      <c r="C19" s="203" t="s">
        <v>217</v>
      </c>
      <c r="D19" s="204">
        <v>1</v>
      </c>
      <c r="E19" s="203">
        <v>13.56</v>
      </c>
      <c r="F19" s="205">
        <v>13.27</v>
      </c>
      <c r="G19" s="205">
        <v>12.02</v>
      </c>
      <c r="H19" s="206" t="s">
        <v>209</v>
      </c>
    </row>
    <row r="20" spans="1:8" s="208" customFormat="1" ht="93">
      <c r="A20" s="203">
        <v>14</v>
      </c>
      <c r="B20" s="206" t="s">
        <v>226</v>
      </c>
      <c r="C20" s="203" t="s">
        <v>217</v>
      </c>
      <c r="D20" s="204">
        <v>1</v>
      </c>
      <c r="E20" s="203">
        <v>1.66</v>
      </c>
      <c r="F20" s="205">
        <v>1.64</v>
      </c>
      <c r="G20" s="205">
        <v>1.48</v>
      </c>
      <c r="H20" s="206" t="s">
        <v>209</v>
      </c>
    </row>
    <row r="21" spans="1:8" s="208" customFormat="1" ht="69.75">
      <c r="A21" s="203">
        <v>15</v>
      </c>
      <c r="B21" s="206" t="s">
        <v>227</v>
      </c>
      <c r="C21" s="203" t="s">
        <v>219</v>
      </c>
      <c r="D21" s="204">
        <v>1</v>
      </c>
      <c r="E21" s="203">
        <v>1.54</v>
      </c>
      <c r="F21" s="205">
        <v>1.34</v>
      </c>
      <c r="G21" s="205">
        <v>1.34</v>
      </c>
      <c r="H21" s="206" t="s">
        <v>209</v>
      </c>
    </row>
    <row r="22" spans="1:8" s="208" customFormat="1" ht="46.5">
      <c r="A22" s="203">
        <v>16</v>
      </c>
      <c r="B22" s="206" t="s">
        <v>228</v>
      </c>
      <c r="C22" s="203" t="s">
        <v>215</v>
      </c>
      <c r="D22" s="204">
        <v>1</v>
      </c>
      <c r="E22" s="203">
        <v>3.04</v>
      </c>
      <c r="F22" s="205">
        <v>2.57</v>
      </c>
      <c r="G22" s="205">
        <v>2.57</v>
      </c>
      <c r="H22" s="206" t="s">
        <v>209</v>
      </c>
    </row>
    <row r="23" spans="1:8" s="208" customFormat="1" ht="69.75">
      <c r="A23" s="203">
        <v>17</v>
      </c>
      <c r="B23" s="206" t="s">
        <v>229</v>
      </c>
      <c r="C23" s="203" t="s">
        <v>215</v>
      </c>
      <c r="D23" s="204">
        <v>1</v>
      </c>
      <c r="E23" s="203">
        <v>1.04</v>
      </c>
      <c r="F23" s="205">
        <v>0.96</v>
      </c>
      <c r="G23" s="205">
        <v>0.96</v>
      </c>
      <c r="H23" s="206" t="s">
        <v>209</v>
      </c>
    </row>
    <row r="24" spans="1:8" s="208" customFormat="1" ht="93">
      <c r="A24" s="203">
        <v>18</v>
      </c>
      <c r="B24" s="206" t="s">
        <v>230</v>
      </c>
      <c r="C24" s="203" t="s">
        <v>219</v>
      </c>
      <c r="D24" s="204">
        <v>1</v>
      </c>
      <c r="E24" s="203">
        <v>2.2599999999999998</v>
      </c>
      <c r="F24" s="205">
        <v>1.87</v>
      </c>
      <c r="G24" s="205">
        <v>1.87</v>
      </c>
      <c r="H24" s="206" t="s">
        <v>209</v>
      </c>
    </row>
    <row r="25" spans="1:8" s="208" customFormat="1" ht="69.75">
      <c r="A25" s="203">
        <v>19</v>
      </c>
      <c r="B25" s="206" t="s">
        <v>231</v>
      </c>
      <c r="C25" s="203" t="s">
        <v>219</v>
      </c>
      <c r="D25" s="204">
        <v>1</v>
      </c>
      <c r="E25" s="203">
        <v>1.44</v>
      </c>
      <c r="F25" s="205">
        <v>1.1399999999999999</v>
      </c>
      <c r="G25" s="205">
        <v>1.1399999999999999</v>
      </c>
      <c r="H25" s="206" t="s">
        <v>209</v>
      </c>
    </row>
    <row r="26" spans="1:8" s="208" customFormat="1" ht="116.25">
      <c r="A26" s="203">
        <v>20</v>
      </c>
      <c r="B26" s="206" t="s">
        <v>232</v>
      </c>
      <c r="C26" s="203" t="s">
        <v>215</v>
      </c>
      <c r="D26" s="204">
        <v>1</v>
      </c>
      <c r="E26" s="203">
        <v>6.85</v>
      </c>
      <c r="F26" s="205">
        <v>6.16</v>
      </c>
      <c r="G26" s="205">
        <v>6.16</v>
      </c>
      <c r="H26" s="206" t="s">
        <v>209</v>
      </c>
    </row>
    <row r="27" spans="1:8" s="208" customFormat="1" ht="93">
      <c r="A27" s="203">
        <v>21</v>
      </c>
      <c r="B27" s="206" t="s">
        <v>233</v>
      </c>
      <c r="C27" s="203" t="s">
        <v>215</v>
      </c>
      <c r="D27" s="204">
        <v>1</v>
      </c>
      <c r="E27" s="203">
        <v>1.77</v>
      </c>
      <c r="F27" s="205">
        <v>1.61</v>
      </c>
      <c r="G27" s="205">
        <v>1.61</v>
      </c>
      <c r="H27" s="206" t="s">
        <v>209</v>
      </c>
    </row>
    <row r="28" spans="1:8" s="208" customFormat="1" ht="93">
      <c r="A28" s="203">
        <v>22</v>
      </c>
      <c r="B28" s="206" t="s">
        <v>234</v>
      </c>
      <c r="C28" s="203" t="s">
        <v>217</v>
      </c>
      <c r="D28" s="204">
        <v>1</v>
      </c>
      <c r="E28" s="203">
        <v>5.15</v>
      </c>
      <c r="F28" s="205">
        <v>5.0199999999999996</v>
      </c>
      <c r="G28" s="205">
        <v>5.0199999999999996</v>
      </c>
      <c r="H28" s="206" t="s">
        <v>209</v>
      </c>
    </row>
    <row r="29" spans="1:8" s="208" customFormat="1" ht="93">
      <c r="A29" s="203">
        <v>23</v>
      </c>
      <c r="B29" s="206" t="s">
        <v>235</v>
      </c>
      <c r="C29" s="203" t="s">
        <v>217</v>
      </c>
      <c r="D29" s="204">
        <v>1</v>
      </c>
      <c r="E29" s="203">
        <v>0.97</v>
      </c>
      <c r="F29" s="205">
        <v>0.93</v>
      </c>
      <c r="G29" s="205">
        <v>0.93</v>
      </c>
      <c r="H29" s="206" t="s">
        <v>209</v>
      </c>
    </row>
    <row r="30" spans="1:8" s="208" customFormat="1" ht="69.75">
      <c r="A30" s="203">
        <v>24</v>
      </c>
      <c r="B30" s="206" t="s">
        <v>236</v>
      </c>
      <c r="C30" s="203" t="s">
        <v>237</v>
      </c>
      <c r="D30" s="204">
        <v>1</v>
      </c>
      <c r="E30" s="203">
        <v>1.37</v>
      </c>
      <c r="F30" s="205">
        <v>1.35</v>
      </c>
      <c r="G30" s="205">
        <v>1.35</v>
      </c>
      <c r="H30" s="206" t="s">
        <v>209</v>
      </c>
    </row>
    <row r="31" spans="1:8" s="208" customFormat="1" ht="93">
      <c r="A31" s="203">
        <v>25</v>
      </c>
      <c r="B31" s="206" t="s">
        <v>238</v>
      </c>
      <c r="C31" s="203" t="s">
        <v>237</v>
      </c>
      <c r="D31" s="204">
        <v>1</v>
      </c>
      <c r="E31" s="203">
        <v>7.09</v>
      </c>
      <c r="F31" s="205">
        <v>6.32</v>
      </c>
      <c r="G31" s="205">
        <v>6.32</v>
      </c>
      <c r="H31" s="206" t="s">
        <v>209</v>
      </c>
    </row>
    <row r="32" spans="1:8" s="208" customFormat="1" ht="139.5">
      <c r="A32" s="203">
        <v>26</v>
      </c>
      <c r="B32" s="206" t="s">
        <v>239</v>
      </c>
      <c r="C32" s="203" t="s">
        <v>95</v>
      </c>
      <c r="D32" s="204">
        <v>1</v>
      </c>
      <c r="E32" s="203">
        <v>11.37</v>
      </c>
      <c r="F32" s="205">
        <v>11.37</v>
      </c>
      <c r="G32" s="205">
        <v>11.37</v>
      </c>
      <c r="H32" s="206" t="s">
        <v>209</v>
      </c>
    </row>
    <row r="33" spans="1:10" s="208" customFormat="1" ht="123.75" customHeight="1">
      <c r="A33" s="203">
        <v>27</v>
      </c>
      <c r="B33" s="206" t="s">
        <v>240</v>
      </c>
      <c r="C33" s="203" t="s">
        <v>215</v>
      </c>
      <c r="D33" s="204">
        <v>1</v>
      </c>
      <c r="E33" s="203">
        <v>3.98</v>
      </c>
      <c r="F33" s="205">
        <v>3.87</v>
      </c>
      <c r="G33" s="205">
        <v>3.87</v>
      </c>
      <c r="H33" s="206" t="s">
        <v>209</v>
      </c>
    </row>
    <row r="34" spans="1:10" s="208" customFormat="1" ht="102" customHeight="1">
      <c r="A34" s="203">
        <v>28</v>
      </c>
      <c r="B34" s="206" t="s">
        <v>241</v>
      </c>
      <c r="C34" s="203" t="s">
        <v>219</v>
      </c>
      <c r="D34" s="204">
        <v>1</v>
      </c>
      <c r="E34" s="203">
        <v>1.73</v>
      </c>
      <c r="F34" s="205">
        <v>1.64</v>
      </c>
      <c r="G34" s="205">
        <v>1.64</v>
      </c>
      <c r="H34" s="206" t="s">
        <v>209</v>
      </c>
    </row>
    <row r="35" spans="1:10" s="208" customFormat="1" ht="71.25" customHeight="1">
      <c r="A35" s="203">
        <v>29</v>
      </c>
      <c r="B35" s="206" t="s">
        <v>242</v>
      </c>
      <c r="C35" s="203" t="s">
        <v>219</v>
      </c>
      <c r="D35" s="204">
        <v>1</v>
      </c>
      <c r="E35" s="203">
        <v>1.43</v>
      </c>
      <c r="F35" s="205">
        <v>1.1399999999999999</v>
      </c>
      <c r="G35" s="205">
        <v>1.1399999999999999</v>
      </c>
      <c r="H35" s="206" t="s">
        <v>209</v>
      </c>
    </row>
    <row r="36" spans="1:10" s="208" customFormat="1" ht="129.75" customHeight="1">
      <c r="A36" s="203">
        <v>30</v>
      </c>
      <c r="B36" s="206" t="s">
        <v>243</v>
      </c>
      <c r="C36" s="203" t="s">
        <v>215</v>
      </c>
      <c r="D36" s="204">
        <v>1</v>
      </c>
      <c r="E36" s="203">
        <v>0.54</v>
      </c>
      <c r="F36" s="205">
        <v>0.49</v>
      </c>
      <c r="G36" s="205">
        <v>0.49</v>
      </c>
      <c r="H36" s="206" t="s">
        <v>209</v>
      </c>
    </row>
    <row r="37" spans="1:10" s="208" customFormat="1" ht="93" customHeight="1">
      <c r="A37" s="203">
        <v>31</v>
      </c>
      <c r="B37" s="209" t="s">
        <v>244</v>
      </c>
      <c r="C37" s="210" t="s">
        <v>215</v>
      </c>
      <c r="D37" s="203">
        <v>1</v>
      </c>
      <c r="E37" s="211">
        <v>1.32</v>
      </c>
      <c r="F37" s="205">
        <v>1.21</v>
      </c>
      <c r="G37" s="205">
        <v>1.21</v>
      </c>
      <c r="H37" s="206" t="s">
        <v>209</v>
      </c>
      <c r="I37" s="207"/>
      <c r="J37" s="207"/>
    </row>
    <row r="38" spans="1:10" s="208" customFormat="1" ht="124.5" customHeight="1">
      <c r="A38" s="203">
        <v>32</v>
      </c>
      <c r="B38" s="206" t="s">
        <v>245</v>
      </c>
      <c r="C38" s="203" t="s">
        <v>215</v>
      </c>
      <c r="D38" s="204">
        <v>1</v>
      </c>
      <c r="E38" s="205">
        <v>2.39</v>
      </c>
      <c r="F38" s="205">
        <v>2.16</v>
      </c>
      <c r="G38" s="205">
        <v>2.15</v>
      </c>
      <c r="H38" s="206" t="s">
        <v>209</v>
      </c>
    </row>
    <row r="39" spans="1:10" s="208" customFormat="1" ht="111" customHeight="1">
      <c r="A39" s="203">
        <v>33</v>
      </c>
      <c r="B39" s="206" t="s">
        <v>246</v>
      </c>
      <c r="C39" s="203" t="s">
        <v>215</v>
      </c>
      <c r="D39" s="204">
        <v>1</v>
      </c>
      <c r="E39" s="203">
        <v>1.75</v>
      </c>
      <c r="F39" s="205">
        <v>1.7</v>
      </c>
      <c r="G39" s="205">
        <v>1.7</v>
      </c>
      <c r="H39" s="206" t="s">
        <v>209</v>
      </c>
    </row>
    <row r="40" spans="1:10" s="208" customFormat="1" ht="121.5" customHeight="1">
      <c r="A40" s="203">
        <v>34</v>
      </c>
      <c r="B40" s="206" t="s">
        <v>247</v>
      </c>
      <c r="C40" s="203" t="s">
        <v>217</v>
      </c>
      <c r="D40" s="204">
        <v>1</v>
      </c>
      <c r="E40" s="203">
        <v>3.78</v>
      </c>
      <c r="F40" s="205">
        <v>3.37</v>
      </c>
      <c r="G40" s="205">
        <v>3.37</v>
      </c>
      <c r="H40" s="206" t="s">
        <v>209</v>
      </c>
    </row>
    <row r="41" spans="1:10" s="208" customFormat="1" ht="102" customHeight="1">
      <c r="A41" s="203">
        <v>35</v>
      </c>
      <c r="B41" s="206" t="s">
        <v>248</v>
      </c>
      <c r="C41" s="203" t="s">
        <v>217</v>
      </c>
      <c r="D41" s="204">
        <v>1</v>
      </c>
      <c r="E41" s="203">
        <v>0.89</v>
      </c>
      <c r="F41" s="205">
        <v>0.85</v>
      </c>
      <c r="G41" s="205">
        <v>0.85</v>
      </c>
      <c r="H41" s="206" t="s">
        <v>209</v>
      </c>
    </row>
    <row r="42" spans="1:10" s="208" customFormat="1" ht="102" customHeight="1">
      <c r="A42" s="203">
        <v>36</v>
      </c>
      <c r="B42" s="206" t="s">
        <v>249</v>
      </c>
      <c r="C42" s="203" t="s">
        <v>237</v>
      </c>
      <c r="D42" s="204">
        <v>1</v>
      </c>
      <c r="E42" s="203">
        <v>6.33</v>
      </c>
      <c r="F42" s="205">
        <v>5.64</v>
      </c>
      <c r="G42" s="205">
        <v>5.64</v>
      </c>
      <c r="H42" s="206" t="s">
        <v>209</v>
      </c>
    </row>
    <row r="43" spans="1:10" s="208" customFormat="1" ht="94.5" customHeight="1">
      <c r="A43" s="203">
        <v>37</v>
      </c>
      <c r="B43" s="206" t="s">
        <v>250</v>
      </c>
      <c r="C43" s="203" t="s">
        <v>251</v>
      </c>
      <c r="D43" s="204">
        <v>1</v>
      </c>
      <c r="E43" s="203">
        <v>2.42</v>
      </c>
      <c r="F43" s="205">
        <v>2.38</v>
      </c>
      <c r="G43" s="205">
        <v>2.38</v>
      </c>
      <c r="H43" s="206" t="s">
        <v>209</v>
      </c>
    </row>
    <row r="44" spans="1:10" s="208" customFormat="1" ht="81.75" customHeight="1">
      <c r="A44" s="203">
        <v>38</v>
      </c>
      <c r="B44" s="206" t="s">
        <v>252</v>
      </c>
      <c r="C44" s="203" t="s">
        <v>251</v>
      </c>
      <c r="D44" s="204">
        <v>1</v>
      </c>
      <c r="E44" s="203">
        <v>2.98</v>
      </c>
      <c r="F44" s="205">
        <v>1.8</v>
      </c>
      <c r="G44" s="205">
        <v>1.8</v>
      </c>
      <c r="H44" s="206" t="s">
        <v>209</v>
      </c>
    </row>
    <row r="45" spans="1:10" s="208" customFormat="1" ht="73.5" customHeight="1">
      <c r="A45" s="203">
        <v>39</v>
      </c>
      <c r="B45" s="206" t="s">
        <v>253</v>
      </c>
      <c r="C45" s="203" t="s">
        <v>251</v>
      </c>
      <c r="D45" s="204">
        <v>1</v>
      </c>
      <c r="E45" s="203">
        <v>1.99</v>
      </c>
      <c r="F45" s="205">
        <v>1.95</v>
      </c>
      <c r="G45" s="205">
        <v>1.95</v>
      </c>
      <c r="H45" s="206" t="s">
        <v>209</v>
      </c>
    </row>
    <row r="46" spans="1:10" s="208" customFormat="1" ht="95.25" customHeight="1">
      <c r="A46" s="203">
        <v>40</v>
      </c>
      <c r="B46" s="206" t="s">
        <v>254</v>
      </c>
      <c r="C46" s="203" t="s">
        <v>251</v>
      </c>
      <c r="D46" s="204">
        <v>1</v>
      </c>
      <c r="E46" s="203">
        <v>2.65</v>
      </c>
      <c r="F46" s="205">
        <v>2.08</v>
      </c>
      <c r="G46" s="205">
        <v>2.08</v>
      </c>
      <c r="H46" s="206" t="s">
        <v>209</v>
      </c>
    </row>
    <row r="47" spans="1:10" s="208" customFormat="1" ht="84" customHeight="1">
      <c r="A47" s="203">
        <v>41</v>
      </c>
      <c r="B47" s="206" t="s">
        <v>255</v>
      </c>
      <c r="C47" s="203" t="s">
        <v>251</v>
      </c>
      <c r="D47" s="204">
        <v>1</v>
      </c>
      <c r="E47" s="203">
        <v>2.52</v>
      </c>
      <c r="F47" s="205">
        <v>2.5099999999999998</v>
      </c>
      <c r="G47" s="205">
        <v>2.5099999999999998</v>
      </c>
      <c r="H47" s="206" t="s">
        <v>209</v>
      </c>
    </row>
    <row r="48" spans="1:10" s="208" customFormat="1" ht="84" customHeight="1">
      <c r="A48" s="203">
        <v>42</v>
      </c>
      <c r="B48" s="206" t="s">
        <v>256</v>
      </c>
      <c r="C48" s="203" t="s">
        <v>251</v>
      </c>
      <c r="D48" s="204">
        <v>1</v>
      </c>
      <c r="E48" s="203">
        <v>2.25</v>
      </c>
      <c r="F48" s="205">
        <v>2</v>
      </c>
      <c r="G48" s="205">
        <v>2</v>
      </c>
      <c r="H48" s="206" t="s">
        <v>209</v>
      </c>
    </row>
    <row r="49" spans="1:8" s="208" customFormat="1" ht="93">
      <c r="A49" s="203">
        <v>43</v>
      </c>
      <c r="B49" s="206" t="s">
        <v>257</v>
      </c>
      <c r="C49" s="203" t="s">
        <v>215</v>
      </c>
      <c r="D49" s="204">
        <v>1</v>
      </c>
      <c r="E49" s="203">
        <v>1.43</v>
      </c>
      <c r="F49" s="205">
        <v>1.3</v>
      </c>
      <c r="G49" s="205">
        <v>1.3</v>
      </c>
      <c r="H49" s="206" t="s">
        <v>209</v>
      </c>
    </row>
    <row r="50" spans="1:8" s="208" customFormat="1" ht="93">
      <c r="A50" s="203">
        <v>44</v>
      </c>
      <c r="B50" s="206" t="s">
        <v>258</v>
      </c>
      <c r="C50" s="203" t="s">
        <v>217</v>
      </c>
      <c r="D50" s="204">
        <v>1</v>
      </c>
      <c r="E50" s="203">
        <v>1.86</v>
      </c>
      <c r="F50" s="205">
        <v>1.79</v>
      </c>
      <c r="G50" s="205">
        <v>1.79</v>
      </c>
      <c r="H50" s="206" t="s">
        <v>209</v>
      </c>
    </row>
    <row r="51" spans="1:8" s="208" customFormat="1" ht="69.75">
      <c r="A51" s="203">
        <v>45</v>
      </c>
      <c r="B51" s="206" t="s">
        <v>259</v>
      </c>
      <c r="C51" s="203" t="s">
        <v>237</v>
      </c>
      <c r="D51" s="204">
        <v>1</v>
      </c>
      <c r="E51" s="203">
        <v>4.34</v>
      </c>
      <c r="F51" s="205">
        <v>4.05</v>
      </c>
      <c r="G51" s="205">
        <v>4.05</v>
      </c>
      <c r="H51" s="206" t="s">
        <v>209</v>
      </c>
    </row>
    <row r="52" spans="1:8" s="208" customFormat="1" ht="69.75">
      <c r="A52" s="203">
        <v>46</v>
      </c>
      <c r="B52" s="206" t="s">
        <v>260</v>
      </c>
      <c r="C52" s="203" t="s">
        <v>237</v>
      </c>
      <c r="D52" s="204">
        <v>1</v>
      </c>
      <c r="E52" s="203">
        <v>1.92</v>
      </c>
      <c r="F52" s="205">
        <v>1.71</v>
      </c>
      <c r="G52" s="205">
        <v>1.71</v>
      </c>
      <c r="H52" s="206" t="s">
        <v>209</v>
      </c>
    </row>
    <row r="53" spans="1:8" s="208" customFormat="1" ht="93">
      <c r="A53" s="203">
        <v>47</v>
      </c>
      <c r="B53" s="206" t="s">
        <v>261</v>
      </c>
      <c r="C53" s="203" t="s">
        <v>95</v>
      </c>
      <c r="D53" s="204">
        <v>1</v>
      </c>
      <c r="E53" s="203">
        <v>4.51</v>
      </c>
      <c r="F53" s="205">
        <v>4.0599999999999996</v>
      </c>
      <c r="G53" s="205">
        <v>4.0599999999999996</v>
      </c>
      <c r="H53" s="206" t="s">
        <v>209</v>
      </c>
    </row>
    <row r="54" spans="1:8" s="208" customFormat="1" ht="69.75">
      <c r="A54" s="203">
        <v>48</v>
      </c>
      <c r="B54" s="206" t="s">
        <v>262</v>
      </c>
      <c r="C54" s="203" t="s">
        <v>95</v>
      </c>
      <c r="D54" s="204">
        <v>1</v>
      </c>
      <c r="E54" s="203">
        <v>4.03</v>
      </c>
      <c r="F54" s="205">
        <v>3.94</v>
      </c>
      <c r="G54" s="205">
        <v>3.94</v>
      </c>
      <c r="H54" s="206" t="s">
        <v>209</v>
      </c>
    </row>
    <row r="55" spans="1:8" s="208" customFormat="1" ht="69.75">
      <c r="A55" s="203">
        <v>49</v>
      </c>
      <c r="B55" s="206" t="s">
        <v>263</v>
      </c>
      <c r="C55" s="203" t="s">
        <v>251</v>
      </c>
      <c r="D55" s="204">
        <v>1</v>
      </c>
      <c r="E55" s="203">
        <v>2.73</v>
      </c>
      <c r="F55" s="205">
        <v>2.73</v>
      </c>
      <c r="G55" s="205">
        <v>2.73</v>
      </c>
      <c r="H55" s="206" t="s">
        <v>209</v>
      </c>
    </row>
    <row r="56" spans="1:8" s="208" customFormat="1" ht="116.25">
      <c r="A56" s="203">
        <v>50</v>
      </c>
      <c r="B56" s="206" t="s">
        <v>264</v>
      </c>
      <c r="C56" s="203" t="s">
        <v>215</v>
      </c>
      <c r="D56" s="204">
        <v>1</v>
      </c>
      <c r="E56" s="203">
        <v>5.68</v>
      </c>
      <c r="F56" s="205">
        <v>5.18</v>
      </c>
      <c r="G56" s="205">
        <v>5.18</v>
      </c>
      <c r="H56" s="206" t="s">
        <v>209</v>
      </c>
    </row>
    <row r="57" spans="1:8" s="208" customFormat="1" ht="93">
      <c r="A57" s="203">
        <v>51</v>
      </c>
      <c r="B57" s="206" t="s">
        <v>265</v>
      </c>
      <c r="C57" s="203" t="s">
        <v>217</v>
      </c>
      <c r="D57" s="204">
        <v>1</v>
      </c>
      <c r="E57" s="203">
        <v>2.39</v>
      </c>
      <c r="F57" s="205">
        <v>2.13</v>
      </c>
      <c r="G57" s="205">
        <v>2.13</v>
      </c>
      <c r="H57" s="206" t="s">
        <v>209</v>
      </c>
    </row>
    <row r="58" spans="1:8" s="208" customFormat="1" ht="93">
      <c r="A58" s="203">
        <v>52</v>
      </c>
      <c r="B58" s="206" t="s">
        <v>266</v>
      </c>
      <c r="C58" s="203" t="s">
        <v>217</v>
      </c>
      <c r="D58" s="204">
        <v>1</v>
      </c>
      <c r="E58" s="203">
        <v>4.55</v>
      </c>
      <c r="F58" s="205">
        <v>4.0599999999999996</v>
      </c>
      <c r="G58" s="205">
        <v>4.0599999999999996</v>
      </c>
      <c r="H58" s="206" t="s">
        <v>209</v>
      </c>
    </row>
    <row r="59" spans="1:8" s="208" customFormat="1" ht="93">
      <c r="A59" s="203">
        <v>53</v>
      </c>
      <c r="B59" s="206" t="s">
        <v>267</v>
      </c>
      <c r="C59" s="203" t="s">
        <v>217</v>
      </c>
      <c r="D59" s="204">
        <v>1</v>
      </c>
      <c r="E59" s="203">
        <v>9.91</v>
      </c>
      <c r="F59" s="205">
        <v>8.83</v>
      </c>
      <c r="G59" s="205">
        <v>8.83</v>
      </c>
      <c r="H59" s="206" t="s">
        <v>209</v>
      </c>
    </row>
    <row r="60" spans="1:8" s="208" customFormat="1" ht="93">
      <c r="A60" s="203">
        <v>54</v>
      </c>
      <c r="B60" s="206" t="s">
        <v>268</v>
      </c>
      <c r="C60" s="203" t="s">
        <v>215</v>
      </c>
      <c r="D60" s="204">
        <v>1</v>
      </c>
      <c r="E60" s="203">
        <v>1.1399999999999999</v>
      </c>
      <c r="F60" s="205">
        <v>1.04</v>
      </c>
      <c r="G60" s="205">
        <v>1.04</v>
      </c>
      <c r="H60" s="206" t="s">
        <v>209</v>
      </c>
    </row>
    <row r="61" spans="1:8" s="208" customFormat="1" ht="93">
      <c r="A61" s="203">
        <v>55</v>
      </c>
      <c r="B61" s="206" t="s">
        <v>269</v>
      </c>
      <c r="C61" s="203" t="s">
        <v>217</v>
      </c>
      <c r="D61" s="204">
        <v>1</v>
      </c>
      <c r="E61" s="203">
        <v>0.99</v>
      </c>
      <c r="F61" s="205">
        <v>0.88</v>
      </c>
      <c r="G61" s="205">
        <v>0.88</v>
      </c>
      <c r="H61" s="206" t="s">
        <v>209</v>
      </c>
    </row>
    <row r="62" spans="1:8" s="208" customFormat="1" ht="93">
      <c r="A62" s="203">
        <v>56</v>
      </c>
      <c r="B62" s="206" t="s">
        <v>270</v>
      </c>
      <c r="C62" s="203" t="s">
        <v>251</v>
      </c>
      <c r="D62" s="204">
        <v>1</v>
      </c>
      <c r="E62" s="205">
        <v>2.81</v>
      </c>
      <c r="F62" s="205">
        <v>2.5</v>
      </c>
      <c r="G62" s="205">
        <v>2.5</v>
      </c>
      <c r="H62" s="206" t="s">
        <v>209</v>
      </c>
    </row>
    <row r="63" spans="1:8" s="208" customFormat="1" ht="69.75">
      <c r="A63" s="203">
        <v>57</v>
      </c>
      <c r="B63" s="206" t="s">
        <v>271</v>
      </c>
      <c r="C63" s="203" t="s">
        <v>95</v>
      </c>
      <c r="D63" s="204">
        <v>1</v>
      </c>
      <c r="E63" s="203">
        <v>2.48</v>
      </c>
      <c r="F63" s="205">
        <v>2.21</v>
      </c>
      <c r="G63" s="205">
        <v>2.21</v>
      </c>
      <c r="H63" s="206" t="s">
        <v>209</v>
      </c>
    </row>
    <row r="64" spans="1:8" s="208" customFormat="1" ht="69.75">
      <c r="A64" s="203">
        <v>58</v>
      </c>
      <c r="B64" s="212" t="s">
        <v>272</v>
      </c>
      <c r="C64" s="203" t="s">
        <v>273</v>
      </c>
      <c r="D64" s="204">
        <v>1</v>
      </c>
      <c r="E64" s="203">
        <v>3.71</v>
      </c>
      <c r="F64" s="205">
        <v>2.61</v>
      </c>
      <c r="G64" s="205">
        <v>2.61</v>
      </c>
      <c r="H64" s="206" t="s">
        <v>209</v>
      </c>
    </row>
    <row r="65" spans="1:8" s="208" customFormat="1" ht="46.5">
      <c r="A65" s="203">
        <v>59</v>
      </c>
      <c r="B65" s="212" t="s">
        <v>274</v>
      </c>
      <c r="C65" s="203" t="s">
        <v>275</v>
      </c>
      <c r="D65" s="204">
        <v>1</v>
      </c>
      <c r="E65" s="203">
        <v>2.33</v>
      </c>
      <c r="F65" s="205">
        <v>2.08</v>
      </c>
      <c r="G65" s="205">
        <v>1.62</v>
      </c>
      <c r="H65" s="206" t="s">
        <v>209</v>
      </c>
    </row>
    <row r="66" spans="1:8" s="208" customFormat="1" ht="46.5">
      <c r="A66" s="203">
        <v>60</v>
      </c>
      <c r="B66" s="212" t="s">
        <v>276</v>
      </c>
      <c r="C66" s="203" t="s">
        <v>251</v>
      </c>
      <c r="D66" s="204">
        <v>1</v>
      </c>
      <c r="E66" s="205">
        <v>2.5</v>
      </c>
      <c r="F66" s="205">
        <v>2.2400000000000002</v>
      </c>
      <c r="G66" s="205">
        <v>1.74</v>
      </c>
      <c r="H66" s="206" t="s">
        <v>209</v>
      </c>
    </row>
    <row r="67" spans="1:8" s="208" customFormat="1" ht="46.5">
      <c r="A67" s="203">
        <v>61</v>
      </c>
      <c r="B67" s="212" t="s">
        <v>277</v>
      </c>
      <c r="C67" s="203" t="s">
        <v>251</v>
      </c>
      <c r="D67" s="204">
        <v>1</v>
      </c>
      <c r="E67" s="203">
        <v>2.36</v>
      </c>
      <c r="F67" s="205">
        <v>1.7</v>
      </c>
      <c r="G67" s="205">
        <v>1.7</v>
      </c>
      <c r="H67" s="206" t="s">
        <v>209</v>
      </c>
    </row>
    <row r="68" spans="1:8" s="208" customFormat="1" ht="93">
      <c r="A68" s="203">
        <v>62</v>
      </c>
      <c r="B68" s="212" t="s">
        <v>278</v>
      </c>
      <c r="C68" s="203" t="s">
        <v>217</v>
      </c>
      <c r="D68" s="204">
        <v>1</v>
      </c>
      <c r="E68" s="203">
        <v>1.0900000000000001</v>
      </c>
      <c r="F68" s="205">
        <v>0.97</v>
      </c>
      <c r="G68" s="205">
        <v>0.97</v>
      </c>
      <c r="H68" s="206" t="s">
        <v>209</v>
      </c>
    </row>
    <row r="69" spans="1:8" s="208" customFormat="1" ht="46.5">
      <c r="A69" s="203">
        <v>63</v>
      </c>
      <c r="B69" s="206" t="s">
        <v>279</v>
      </c>
      <c r="C69" s="203" t="s">
        <v>273</v>
      </c>
      <c r="D69" s="204">
        <v>1</v>
      </c>
      <c r="E69" s="203">
        <v>5.57</v>
      </c>
      <c r="F69" s="205">
        <v>4</v>
      </c>
      <c r="G69" s="205">
        <v>4</v>
      </c>
      <c r="H69" s="206" t="s">
        <v>209</v>
      </c>
    </row>
    <row r="70" spans="1:8" s="208" customFormat="1" ht="69.75">
      <c r="A70" s="203">
        <v>64</v>
      </c>
      <c r="B70" s="212" t="s">
        <v>280</v>
      </c>
      <c r="C70" s="203" t="s">
        <v>251</v>
      </c>
      <c r="D70" s="204">
        <v>1</v>
      </c>
      <c r="E70" s="205">
        <v>3.24</v>
      </c>
      <c r="F70" s="205">
        <v>2.89</v>
      </c>
      <c r="G70" s="205">
        <v>2.89</v>
      </c>
      <c r="H70" s="206" t="s">
        <v>209</v>
      </c>
    </row>
    <row r="71" spans="1:8" s="208" customFormat="1" ht="93">
      <c r="A71" s="203">
        <v>65</v>
      </c>
      <c r="B71" s="212" t="s">
        <v>281</v>
      </c>
      <c r="C71" s="203" t="s">
        <v>237</v>
      </c>
      <c r="D71" s="204">
        <v>1</v>
      </c>
      <c r="E71" s="203">
        <v>12.36</v>
      </c>
      <c r="F71" s="205">
        <v>10.99</v>
      </c>
      <c r="G71" s="205">
        <v>10.85</v>
      </c>
      <c r="H71" s="206" t="s">
        <v>209</v>
      </c>
    </row>
    <row r="72" spans="1:8" s="208" customFormat="1" ht="93">
      <c r="A72" s="203">
        <v>66</v>
      </c>
      <c r="B72" s="212" t="s">
        <v>282</v>
      </c>
      <c r="C72" s="203" t="s">
        <v>95</v>
      </c>
      <c r="D72" s="204">
        <v>1</v>
      </c>
      <c r="E72" s="205">
        <v>3.38</v>
      </c>
      <c r="F72" s="205">
        <v>2.42</v>
      </c>
      <c r="G72" s="205">
        <v>2.37</v>
      </c>
      <c r="H72" s="206" t="s">
        <v>209</v>
      </c>
    </row>
    <row r="73" spans="1:8" s="208" customFormat="1" ht="69.75">
      <c r="A73" s="203">
        <v>67</v>
      </c>
      <c r="B73" s="209" t="s">
        <v>283</v>
      </c>
      <c r="C73" s="203" t="s">
        <v>284</v>
      </c>
      <c r="D73" s="210">
        <v>1</v>
      </c>
      <c r="E73" s="211">
        <v>2.81</v>
      </c>
      <c r="F73" s="205">
        <v>2.5</v>
      </c>
      <c r="G73" s="205">
        <v>2.5</v>
      </c>
      <c r="H73" s="206" t="s">
        <v>209</v>
      </c>
    </row>
    <row r="74" spans="1:8" s="208" customFormat="1" ht="139.5">
      <c r="A74" s="203">
        <v>68</v>
      </c>
      <c r="B74" s="209" t="s">
        <v>285</v>
      </c>
      <c r="C74" s="210" t="s">
        <v>275</v>
      </c>
      <c r="D74" s="203">
        <v>1</v>
      </c>
      <c r="E74" s="213">
        <v>2.2799999999999998</v>
      </c>
      <c r="F74" s="205">
        <v>1.62</v>
      </c>
      <c r="G74" s="205">
        <v>1.62</v>
      </c>
      <c r="H74" s="206" t="s">
        <v>209</v>
      </c>
    </row>
    <row r="75" spans="1:8" s="208" customFormat="1" ht="69.75">
      <c r="A75" s="203">
        <v>69</v>
      </c>
      <c r="B75" s="209" t="s">
        <v>286</v>
      </c>
      <c r="C75" s="203" t="s">
        <v>95</v>
      </c>
      <c r="D75" s="203">
        <v>1</v>
      </c>
      <c r="E75" s="213">
        <v>2.41</v>
      </c>
      <c r="F75" s="213">
        <v>2.41</v>
      </c>
      <c r="G75" s="205">
        <v>2.41</v>
      </c>
      <c r="H75" s="206" t="s">
        <v>209</v>
      </c>
    </row>
    <row r="76" spans="1:8" s="208" customFormat="1" ht="93">
      <c r="A76" s="203">
        <v>70</v>
      </c>
      <c r="B76" s="209" t="s">
        <v>287</v>
      </c>
      <c r="C76" s="203" t="s">
        <v>275</v>
      </c>
      <c r="D76" s="210">
        <v>1</v>
      </c>
      <c r="E76" s="211">
        <v>2.5499999999999998</v>
      </c>
      <c r="F76" s="213">
        <v>2.27</v>
      </c>
      <c r="G76" s="205">
        <v>2.27</v>
      </c>
      <c r="H76" s="206" t="s">
        <v>209</v>
      </c>
    </row>
    <row r="77" spans="1:8" s="208" customFormat="1" ht="46.5">
      <c r="A77" s="203">
        <v>71</v>
      </c>
      <c r="B77" s="209" t="s">
        <v>288</v>
      </c>
      <c r="C77" s="203" t="s">
        <v>251</v>
      </c>
      <c r="D77" s="210">
        <v>1</v>
      </c>
      <c r="E77" s="211">
        <v>2.64</v>
      </c>
      <c r="F77" s="205">
        <v>2.35</v>
      </c>
      <c r="G77" s="205">
        <v>2.35</v>
      </c>
      <c r="H77" s="206" t="s">
        <v>209</v>
      </c>
    </row>
    <row r="78" spans="1:8" s="208" customFormat="1" ht="46.5">
      <c r="A78" s="203">
        <v>72</v>
      </c>
      <c r="B78" s="209" t="s">
        <v>289</v>
      </c>
      <c r="C78" s="210" t="s">
        <v>251</v>
      </c>
      <c r="D78" s="203">
        <v>1</v>
      </c>
      <c r="E78" s="211">
        <v>2.14</v>
      </c>
      <c r="F78" s="205">
        <v>1.89</v>
      </c>
      <c r="G78" s="205">
        <v>1.52</v>
      </c>
      <c r="H78" s="206" t="s">
        <v>209</v>
      </c>
    </row>
    <row r="79" spans="1:8" s="208" customFormat="1" ht="93">
      <c r="A79" s="203">
        <v>73</v>
      </c>
      <c r="B79" s="209" t="s">
        <v>290</v>
      </c>
      <c r="C79" s="196" t="s">
        <v>217</v>
      </c>
      <c r="D79" s="203">
        <v>1</v>
      </c>
      <c r="E79" s="211">
        <v>4.66</v>
      </c>
      <c r="F79" s="213">
        <v>4.16</v>
      </c>
      <c r="G79" s="213">
        <v>4.16</v>
      </c>
      <c r="H79" s="206" t="s">
        <v>291</v>
      </c>
    </row>
    <row r="80" spans="1:8" s="208" customFormat="1" ht="93">
      <c r="A80" s="203">
        <v>74</v>
      </c>
      <c r="B80" s="209" t="s">
        <v>292</v>
      </c>
      <c r="C80" s="203" t="s">
        <v>95</v>
      </c>
      <c r="D80" s="210">
        <v>1</v>
      </c>
      <c r="E80" s="211">
        <v>3.08</v>
      </c>
      <c r="F80" s="211">
        <v>2.2000000000000002</v>
      </c>
      <c r="G80" s="213">
        <v>2.1</v>
      </c>
      <c r="H80" s="206" t="s">
        <v>209</v>
      </c>
    </row>
    <row r="81" spans="1:8" s="208" customFormat="1" ht="69.75">
      <c r="A81" s="203">
        <v>75</v>
      </c>
      <c r="B81" s="209" t="s">
        <v>293</v>
      </c>
      <c r="C81" s="203" t="s">
        <v>237</v>
      </c>
      <c r="D81" s="210">
        <v>1</v>
      </c>
      <c r="E81" s="211">
        <v>5.36</v>
      </c>
      <c r="F81" s="211">
        <v>4.66</v>
      </c>
      <c r="G81" s="213">
        <v>4.66</v>
      </c>
      <c r="H81" s="206" t="s">
        <v>209</v>
      </c>
    </row>
    <row r="82" spans="1:8" s="208" customFormat="1" ht="139.5">
      <c r="A82" s="203">
        <v>76</v>
      </c>
      <c r="B82" s="209" t="s">
        <v>294</v>
      </c>
      <c r="C82" s="208" t="s">
        <v>273</v>
      </c>
      <c r="D82" s="210">
        <v>1</v>
      </c>
      <c r="E82" s="211">
        <v>3.91</v>
      </c>
      <c r="F82" s="211">
        <v>3.32</v>
      </c>
      <c r="G82" s="213">
        <v>3.32</v>
      </c>
      <c r="H82" s="206" t="s">
        <v>295</v>
      </c>
    </row>
    <row r="83" spans="1:8" s="208" customFormat="1" ht="69.75">
      <c r="A83" s="203">
        <v>77</v>
      </c>
      <c r="B83" s="214" t="s">
        <v>296</v>
      </c>
      <c r="C83" s="203" t="s">
        <v>273</v>
      </c>
      <c r="D83" s="210">
        <v>1</v>
      </c>
      <c r="E83" s="211">
        <v>78.84</v>
      </c>
      <c r="F83" s="211">
        <v>70.25</v>
      </c>
      <c r="G83" s="213">
        <v>70.25</v>
      </c>
      <c r="H83" s="206" t="s">
        <v>297</v>
      </c>
    </row>
    <row r="84" spans="1:8" s="208" customFormat="1" ht="93">
      <c r="A84" s="203">
        <v>78</v>
      </c>
      <c r="B84" s="209" t="s">
        <v>298</v>
      </c>
      <c r="C84" s="196" t="s">
        <v>275</v>
      </c>
      <c r="D84" s="210">
        <v>1</v>
      </c>
      <c r="E84" s="211">
        <v>2.39</v>
      </c>
      <c r="F84" s="211">
        <v>2.14</v>
      </c>
      <c r="G84" s="213">
        <v>2.14</v>
      </c>
      <c r="H84" s="206" t="s">
        <v>209</v>
      </c>
    </row>
    <row r="85" spans="1:8" s="208" customFormat="1" ht="116.25">
      <c r="A85" s="203">
        <v>79</v>
      </c>
      <c r="B85" s="209" t="s">
        <v>299</v>
      </c>
      <c r="C85" s="203" t="s">
        <v>275</v>
      </c>
      <c r="D85" s="210">
        <v>1</v>
      </c>
      <c r="E85" s="211">
        <v>10.43</v>
      </c>
      <c r="F85" s="213">
        <v>9.2100000000000009</v>
      </c>
      <c r="G85" s="213">
        <v>9.2100000000000009</v>
      </c>
      <c r="H85" s="206" t="s">
        <v>300</v>
      </c>
    </row>
    <row r="86" spans="1:8" s="208" customFormat="1" ht="186">
      <c r="A86" s="203">
        <v>80</v>
      </c>
      <c r="B86" s="214" t="s">
        <v>301</v>
      </c>
      <c r="C86" s="196" t="s">
        <v>302</v>
      </c>
      <c r="D86" s="210">
        <v>1</v>
      </c>
      <c r="E86" s="211">
        <v>10.55</v>
      </c>
      <c r="F86" s="213">
        <v>9.4499999999999993</v>
      </c>
      <c r="G86" s="213">
        <v>7.56</v>
      </c>
      <c r="H86" s="209" t="s">
        <v>303</v>
      </c>
    </row>
    <row r="87" spans="1:8" s="208" customFormat="1" ht="139.5">
      <c r="A87" s="203">
        <v>81</v>
      </c>
      <c r="B87" s="209" t="s">
        <v>304</v>
      </c>
      <c r="C87" s="196" t="s">
        <v>215</v>
      </c>
      <c r="D87" s="210">
        <v>1</v>
      </c>
      <c r="E87" s="211">
        <v>1.74</v>
      </c>
      <c r="F87" s="213">
        <v>1.58</v>
      </c>
      <c r="G87" s="213">
        <v>1.57</v>
      </c>
      <c r="H87" s="209" t="s">
        <v>305</v>
      </c>
    </row>
    <row r="88" spans="1:8" s="208" customFormat="1" ht="162.75">
      <c r="A88" s="203">
        <v>82</v>
      </c>
      <c r="B88" s="209" t="s">
        <v>306</v>
      </c>
      <c r="C88" s="211" t="s">
        <v>251</v>
      </c>
      <c r="D88" s="211">
        <v>1</v>
      </c>
      <c r="E88" s="211">
        <v>2.52</v>
      </c>
      <c r="F88" s="213">
        <v>2.12</v>
      </c>
      <c r="G88" s="213">
        <v>2.12</v>
      </c>
      <c r="H88" s="209" t="s">
        <v>307</v>
      </c>
    </row>
    <row r="89" spans="1:8" s="208" customFormat="1" ht="255.75">
      <c r="A89" s="203">
        <v>83</v>
      </c>
      <c r="B89" s="214" t="s">
        <v>308</v>
      </c>
      <c r="C89" s="211" t="s">
        <v>273</v>
      </c>
      <c r="D89" s="210">
        <v>1</v>
      </c>
      <c r="E89" s="213">
        <v>2.9</v>
      </c>
      <c r="F89" s="211">
        <v>2.59</v>
      </c>
      <c r="G89" s="213">
        <v>2.59</v>
      </c>
      <c r="H89" s="209" t="s">
        <v>309</v>
      </c>
    </row>
    <row r="90" spans="1:8" s="208" customFormat="1" ht="116.25">
      <c r="A90" s="203">
        <v>84</v>
      </c>
      <c r="B90" s="209" t="s">
        <v>310</v>
      </c>
      <c r="C90" s="211" t="s">
        <v>251</v>
      </c>
      <c r="D90" s="203">
        <v>1</v>
      </c>
      <c r="E90" s="213">
        <v>2.5</v>
      </c>
      <c r="F90" s="213">
        <v>2.25</v>
      </c>
      <c r="G90" s="213">
        <v>2.25</v>
      </c>
      <c r="H90" s="209" t="s">
        <v>311</v>
      </c>
    </row>
    <row r="91" spans="1:8" s="208" customFormat="1" ht="186">
      <c r="A91" s="203">
        <v>85</v>
      </c>
      <c r="B91" s="214" t="s">
        <v>312</v>
      </c>
      <c r="C91" s="210" t="s">
        <v>302</v>
      </c>
      <c r="D91" s="203">
        <v>1</v>
      </c>
      <c r="E91" s="213">
        <v>4.01</v>
      </c>
      <c r="F91" s="213">
        <v>3.55</v>
      </c>
      <c r="G91" s="213">
        <v>3.55</v>
      </c>
      <c r="H91" s="209" t="s">
        <v>313</v>
      </c>
    </row>
    <row r="92" spans="1:8" s="208" customFormat="1" ht="93">
      <c r="A92" s="203">
        <v>86</v>
      </c>
      <c r="B92" s="215" t="s">
        <v>314</v>
      </c>
      <c r="C92" s="216" t="s">
        <v>217</v>
      </c>
      <c r="D92" s="216">
        <v>1</v>
      </c>
      <c r="E92" s="216">
        <v>1.08</v>
      </c>
      <c r="F92" s="208">
        <v>0.95</v>
      </c>
      <c r="G92" s="217">
        <v>0.95</v>
      </c>
      <c r="H92" s="215" t="s">
        <v>315</v>
      </c>
    </row>
    <row r="93" spans="1:8" s="208" customFormat="1" ht="93">
      <c r="A93" s="203">
        <v>87</v>
      </c>
      <c r="B93" s="209" t="s">
        <v>316</v>
      </c>
      <c r="C93" s="210" t="s">
        <v>215</v>
      </c>
      <c r="D93" s="203">
        <v>1</v>
      </c>
      <c r="E93" s="211">
        <v>1.78</v>
      </c>
      <c r="F93" s="213">
        <v>1.62</v>
      </c>
      <c r="G93" s="213">
        <v>1.62</v>
      </c>
      <c r="H93" s="209" t="s">
        <v>317</v>
      </c>
    </row>
    <row r="94" spans="1:8" s="208" customFormat="1" ht="209.25">
      <c r="A94" s="203">
        <v>88</v>
      </c>
      <c r="B94" s="214" t="s">
        <v>318</v>
      </c>
      <c r="C94" s="211" t="s">
        <v>302</v>
      </c>
      <c r="D94" s="203">
        <v>1</v>
      </c>
      <c r="E94" s="211">
        <v>3.25</v>
      </c>
      <c r="F94" s="211">
        <v>2.92</v>
      </c>
      <c r="G94" s="213">
        <v>2.92</v>
      </c>
      <c r="H94" s="209" t="s">
        <v>319</v>
      </c>
    </row>
    <row r="95" spans="1:8" s="208" customFormat="1" ht="255.75">
      <c r="A95" s="203">
        <v>89</v>
      </c>
      <c r="B95" s="218" t="s">
        <v>320</v>
      </c>
      <c r="C95" s="216" t="s">
        <v>302</v>
      </c>
      <c r="D95" s="208">
        <v>1</v>
      </c>
      <c r="E95" s="216">
        <v>13.91</v>
      </c>
      <c r="F95" s="219">
        <v>12.53</v>
      </c>
      <c r="G95" s="217">
        <v>12.53</v>
      </c>
      <c r="H95" s="215" t="s">
        <v>321</v>
      </c>
    </row>
    <row r="96" spans="1:8" s="208" customFormat="1" ht="116.25">
      <c r="A96" s="203">
        <v>90</v>
      </c>
      <c r="B96" s="214" t="s">
        <v>322</v>
      </c>
      <c r="C96" s="211" t="s">
        <v>323</v>
      </c>
      <c r="D96" s="203">
        <v>1</v>
      </c>
      <c r="E96" s="211">
        <v>5.86</v>
      </c>
      <c r="F96" s="211">
        <v>5.23</v>
      </c>
      <c r="G96" s="213">
        <v>5.23</v>
      </c>
      <c r="H96" s="209" t="s">
        <v>324</v>
      </c>
    </row>
    <row r="97" spans="1:10" s="208" customFormat="1" ht="212.25" customHeight="1">
      <c r="A97" s="203">
        <v>91</v>
      </c>
      <c r="B97" s="209" t="s">
        <v>325</v>
      </c>
      <c r="C97" s="210" t="s">
        <v>284</v>
      </c>
      <c r="D97" s="203">
        <v>1</v>
      </c>
      <c r="E97" s="211">
        <v>5.75</v>
      </c>
      <c r="F97" s="213">
        <v>4.5199999999999996</v>
      </c>
      <c r="G97" s="213">
        <v>4.5199999999999996</v>
      </c>
      <c r="H97" s="209" t="s">
        <v>326</v>
      </c>
    </row>
    <row r="98" spans="1:10" s="223" customFormat="1" ht="40.5" customHeight="1">
      <c r="A98" s="201"/>
      <c r="B98" s="202" t="s">
        <v>327</v>
      </c>
      <c r="C98" s="201"/>
      <c r="D98" s="220">
        <f>SUM(D7:D97)</f>
        <v>91</v>
      </c>
      <c r="E98" s="221">
        <f t="shared" ref="E98:G98" si="0">SUM(E7:E97)</f>
        <v>403.38</v>
      </c>
      <c r="F98" s="221">
        <f t="shared" si="0"/>
        <v>362.05999999999989</v>
      </c>
      <c r="G98" s="221">
        <f t="shared" si="0"/>
        <v>356.89999999999992</v>
      </c>
      <c r="H98" s="202"/>
      <c r="I98" s="222"/>
      <c r="J98" s="222"/>
    </row>
    <row r="99" spans="1:10" s="223" customFormat="1" ht="30.75" customHeight="1">
      <c r="A99" s="201" t="s">
        <v>328</v>
      </c>
      <c r="B99" s="202" t="s">
        <v>329</v>
      </c>
      <c r="C99" s="201"/>
      <c r="D99" s="220"/>
      <c r="E99" s="201"/>
      <c r="F99" s="201"/>
      <c r="G99" s="201"/>
      <c r="H99" s="202"/>
      <c r="I99" s="222"/>
      <c r="J99" s="222"/>
    </row>
    <row r="100" spans="1:10" s="208" customFormat="1" ht="85.5" customHeight="1">
      <c r="A100" s="203">
        <v>92</v>
      </c>
      <c r="B100" s="206" t="s">
        <v>330</v>
      </c>
      <c r="C100" s="224" t="s">
        <v>331</v>
      </c>
      <c r="D100" s="204">
        <v>1</v>
      </c>
      <c r="E100" s="205">
        <v>6.4</v>
      </c>
      <c r="F100" s="205">
        <v>6.4</v>
      </c>
      <c r="G100" s="205">
        <v>6.4</v>
      </c>
      <c r="H100" s="206" t="s">
        <v>209</v>
      </c>
      <c r="I100" s="207"/>
      <c r="J100" s="207"/>
    </row>
    <row r="101" spans="1:10" s="208" customFormat="1" ht="85.5" customHeight="1">
      <c r="A101" s="203">
        <v>93</v>
      </c>
      <c r="B101" s="206" t="s">
        <v>332</v>
      </c>
      <c r="C101" s="224" t="s">
        <v>331</v>
      </c>
      <c r="D101" s="204">
        <v>1</v>
      </c>
      <c r="E101" s="203">
        <v>19.64</v>
      </c>
      <c r="F101" s="205">
        <v>19.100000000000001</v>
      </c>
      <c r="G101" s="205">
        <v>19.100000000000001</v>
      </c>
      <c r="H101" s="206" t="s">
        <v>209</v>
      </c>
      <c r="I101" s="207"/>
      <c r="J101" s="207"/>
    </row>
    <row r="102" spans="1:10" s="208" customFormat="1" ht="85.5" customHeight="1">
      <c r="A102" s="203">
        <v>94</v>
      </c>
      <c r="B102" s="206" t="s">
        <v>333</v>
      </c>
      <c r="C102" s="203" t="s">
        <v>334</v>
      </c>
      <c r="D102" s="204">
        <v>1</v>
      </c>
      <c r="E102" s="203">
        <v>6.37</v>
      </c>
      <c r="F102" s="205">
        <v>6.25</v>
      </c>
      <c r="G102" s="205">
        <v>6.25</v>
      </c>
      <c r="H102" s="206" t="s">
        <v>209</v>
      </c>
      <c r="I102" s="207"/>
      <c r="J102" s="207"/>
    </row>
    <row r="103" spans="1:10" s="208" customFormat="1" ht="85.5" customHeight="1">
      <c r="A103" s="203">
        <v>95</v>
      </c>
      <c r="B103" s="206" t="s">
        <v>335</v>
      </c>
      <c r="C103" s="203" t="s">
        <v>213</v>
      </c>
      <c r="D103" s="204">
        <v>1</v>
      </c>
      <c r="E103" s="203">
        <v>5.26</v>
      </c>
      <c r="F103" s="205">
        <v>4.8099999999999996</v>
      </c>
      <c r="G103" s="205">
        <v>4.8099999999999996</v>
      </c>
      <c r="H103" s="206" t="s">
        <v>209</v>
      </c>
      <c r="I103" s="207"/>
      <c r="J103" s="207"/>
    </row>
    <row r="104" spans="1:10" s="208" customFormat="1" ht="142.5" customHeight="1">
      <c r="A104" s="203">
        <v>96</v>
      </c>
      <c r="B104" s="206" t="s">
        <v>336</v>
      </c>
      <c r="C104" s="203" t="s">
        <v>213</v>
      </c>
      <c r="D104" s="204">
        <v>1</v>
      </c>
      <c r="E104" s="205">
        <v>7.8</v>
      </c>
      <c r="F104" s="205">
        <v>7.8</v>
      </c>
      <c r="G104" s="205">
        <v>7.8</v>
      </c>
      <c r="H104" s="206" t="s">
        <v>209</v>
      </c>
      <c r="I104" s="207"/>
      <c r="J104" s="207"/>
    </row>
    <row r="105" spans="1:10" s="208" customFormat="1" ht="91.5" customHeight="1">
      <c r="A105" s="203">
        <v>97</v>
      </c>
      <c r="B105" s="206" t="s">
        <v>337</v>
      </c>
      <c r="C105" s="203" t="s">
        <v>213</v>
      </c>
      <c r="D105" s="204">
        <v>1</v>
      </c>
      <c r="E105" s="203">
        <v>28.38</v>
      </c>
      <c r="F105" s="203">
        <v>28.38</v>
      </c>
      <c r="G105" s="203">
        <v>28.38</v>
      </c>
      <c r="H105" s="206" t="s">
        <v>209</v>
      </c>
      <c r="I105" s="207"/>
      <c r="J105" s="207"/>
    </row>
    <row r="106" spans="1:10" s="208" customFormat="1" ht="111.75" customHeight="1">
      <c r="A106" s="203">
        <v>98</v>
      </c>
      <c r="B106" s="206" t="s">
        <v>338</v>
      </c>
      <c r="C106" s="203" t="s">
        <v>213</v>
      </c>
      <c r="D106" s="204">
        <v>1</v>
      </c>
      <c r="E106" s="203">
        <v>13.71</v>
      </c>
      <c r="F106" s="203">
        <v>13.71</v>
      </c>
      <c r="G106" s="203">
        <v>13.71</v>
      </c>
      <c r="H106" s="206" t="s">
        <v>209</v>
      </c>
      <c r="I106" s="207"/>
      <c r="J106" s="207"/>
    </row>
    <row r="107" spans="1:10" s="208" customFormat="1" ht="104.25" customHeight="1">
      <c r="A107" s="203">
        <v>99</v>
      </c>
      <c r="B107" s="206" t="s">
        <v>339</v>
      </c>
      <c r="C107" s="203" t="s">
        <v>251</v>
      </c>
      <c r="D107" s="204">
        <v>1</v>
      </c>
      <c r="E107" s="203">
        <v>7.39</v>
      </c>
      <c r="F107" s="203">
        <v>7.22</v>
      </c>
      <c r="G107" s="203">
        <v>7.22</v>
      </c>
      <c r="H107" s="206" t="s">
        <v>209</v>
      </c>
      <c r="I107" s="207"/>
      <c r="J107" s="207"/>
    </row>
    <row r="108" spans="1:10" s="208" customFormat="1" ht="132.75" customHeight="1">
      <c r="A108" s="203">
        <v>100</v>
      </c>
      <c r="B108" s="206" t="s">
        <v>340</v>
      </c>
      <c r="C108" s="203" t="s">
        <v>251</v>
      </c>
      <c r="D108" s="204">
        <v>1</v>
      </c>
      <c r="E108" s="205">
        <v>4.4000000000000004</v>
      </c>
      <c r="F108" s="203">
        <v>3.96</v>
      </c>
      <c r="G108" s="203">
        <v>3.96</v>
      </c>
      <c r="H108" s="206" t="s">
        <v>209</v>
      </c>
      <c r="I108" s="207"/>
      <c r="J108" s="207"/>
    </row>
    <row r="109" spans="1:10" s="208" customFormat="1" ht="111" customHeight="1">
      <c r="A109" s="203">
        <v>101</v>
      </c>
      <c r="B109" s="206" t="s">
        <v>341</v>
      </c>
      <c r="C109" s="203" t="s">
        <v>342</v>
      </c>
      <c r="D109" s="204">
        <v>1</v>
      </c>
      <c r="E109" s="203">
        <v>6.88</v>
      </c>
      <c r="F109" s="205">
        <v>6.88</v>
      </c>
      <c r="G109" s="205">
        <v>6.88</v>
      </c>
      <c r="H109" s="206" t="s">
        <v>209</v>
      </c>
      <c r="I109" s="207"/>
      <c r="J109" s="207"/>
    </row>
    <row r="110" spans="1:10" s="208" customFormat="1" ht="82.5" customHeight="1">
      <c r="A110" s="203">
        <v>102</v>
      </c>
      <c r="B110" s="206" t="s">
        <v>343</v>
      </c>
      <c r="C110" s="203" t="s">
        <v>342</v>
      </c>
      <c r="D110" s="204">
        <v>1</v>
      </c>
      <c r="E110" s="205">
        <v>2</v>
      </c>
      <c r="F110" s="205">
        <v>2</v>
      </c>
      <c r="G110" s="205">
        <v>2</v>
      </c>
      <c r="H110" s="206" t="s">
        <v>209</v>
      </c>
      <c r="I110" s="207"/>
      <c r="J110" s="207"/>
    </row>
    <row r="111" spans="1:10" s="208" customFormat="1" ht="64.5" customHeight="1">
      <c r="A111" s="203">
        <v>103</v>
      </c>
      <c r="B111" s="206" t="s">
        <v>344</v>
      </c>
      <c r="C111" s="203" t="s">
        <v>342</v>
      </c>
      <c r="D111" s="204">
        <v>1</v>
      </c>
      <c r="E111" s="205">
        <v>1</v>
      </c>
      <c r="F111" s="205">
        <v>1</v>
      </c>
      <c r="G111" s="205">
        <v>1</v>
      </c>
      <c r="H111" s="206" t="s">
        <v>209</v>
      </c>
      <c r="I111" s="207"/>
      <c r="J111" s="207"/>
    </row>
    <row r="112" spans="1:10" s="208" customFormat="1" ht="60.75" customHeight="1">
      <c r="A112" s="203">
        <v>104</v>
      </c>
      <c r="B112" s="206" t="s">
        <v>345</v>
      </c>
      <c r="C112" s="203" t="s">
        <v>342</v>
      </c>
      <c r="D112" s="204">
        <v>1</v>
      </c>
      <c r="E112" s="205">
        <v>1</v>
      </c>
      <c r="F112" s="205">
        <v>1</v>
      </c>
      <c r="G112" s="205">
        <v>1</v>
      </c>
      <c r="H112" s="206" t="s">
        <v>209</v>
      </c>
      <c r="I112" s="207"/>
      <c r="J112" s="207"/>
    </row>
    <row r="113" spans="1:10" s="208" customFormat="1" ht="98.25" customHeight="1">
      <c r="A113" s="203">
        <v>105</v>
      </c>
      <c r="B113" s="206" t="s">
        <v>346</v>
      </c>
      <c r="C113" s="203" t="s">
        <v>213</v>
      </c>
      <c r="D113" s="204">
        <v>1</v>
      </c>
      <c r="E113" s="205">
        <v>1.2</v>
      </c>
      <c r="F113" s="205">
        <v>0.8</v>
      </c>
      <c r="G113" s="205">
        <v>0.8</v>
      </c>
      <c r="H113" s="206" t="s">
        <v>209</v>
      </c>
      <c r="I113" s="207"/>
      <c r="J113" s="207"/>
    </row>
    <row r="114" spans="1:10" s="208" customFormat="1" ht="98.25" customHeight="1">
      <c r="A114" s="203">
        <v>106</v>
      </c>
      <c r="B114" s="206" t="s">
        <v>347</v>
      </c>
      <c r="C114" s="203" t="s">
        <v>213</v>
      </c>
      <c r="D114" s="204">
        <v>1</v>
      </c>
      <c r="E114" s="205">
        <v>0.9</v>
      </c>
      <c r="F114" s="205">
        <v>0.9</v>
      </c>
      <c r="G114" s="205">
        <v>0.9</v>
      </c>
      <c r="H114" s="206" t="s">
        <v>209</v>
      </c>
      <c r="I114" s="207"/>
      <c r="J114" s="207"/>
    </row>
    <row r="115" spans="1:10" s="208" customFormat="1" ht="98.25" customHeight="1">
      <c r="A115" s="203">
        <v>107</v>
      </c>
      <c r="B115" s="206" t="s">
        <v>348</v>
      </c>
      <c r="C115" s="203" t="s">
        <v>213</v>
      </c>
      <c r="D115" s="204">
        <v>1</v>
      </c>
      <c r="E115" s="205">
        <v>0.6</v>
      </c>
      <c r="F115" s="205">
        <v>0.35</v>
      </c>
      <c r="G115" s="205">
        <v>0.35</v>
      </c>
      <c r="H115" s="206" t="s">
        <v>209</v>
      </c>
      <c r="I115" s="207"/>
      <c r="J115" s="207"/>
    </row>
    <row r="116" spans="1:10" s="208" customFormat="1" ht="98.25" customHeight="1">
      <c r="A116" s="203">
        <v>108</v>
      </c>
      <c r="B116" s="206" t="s">
        <v>349</v>
      </c>
      <c r="C116" s="203" t="s">
        <v>213</v>
      </c>
      <c r="D116" s="204">
        <v>1</v>
      </c>
      <c r="E116" s="205">
        <v>0.9</v>
      </c>
      <c r="F116" s="205">
        <v>0.5</v>
      </c>
      <c r="G116" s="205">
        <v>0.5</v>
      </c>
      <c r="H116" s="206" t="s">
        <v>209</v>
      </c>
      <c r="I116" s="207"/>
      <c r="J116" s="207"/>
    </row>
    <row r="117" spans="1:10" s="208" customFormat="1" ht="98.25" customHeight="1">
      <c r="A117" s="203">
        <v>109</v>
      </c>
      <c r="B117" s="206" t="s">
        <v>350</v>
      </c>
      <c r="C117" s="203" t="s">
        <v>213</v>
      </c>
      <c r="D117" s="204">
        <v>1</v>
      </c>
      <c r="E117" s="203">
        <v>0.96</v>
      </c>
      <c r="F117" s="203">
        <v>0.96</v>
      </c>
      <c r="G117" s="205">
        <v>0.96</v>
      </c>
      <c r="H117" s="206" t="s">
        <v>209</v>
      </c>
      <c r="I117" s="207"/>
      <c r="J117" s="207"/>
    </row>
    <row r="118" spans="1:10" s="208" customFormat="1" ht="87" customHeight="1">
      <c r="A118" s="203">
        <v>110</v>
      </c>
      <c r="B118" s="206" t="s">
        <v>351</v>
      </c>
      <c r="C118" s="203" t="s">
        <v>213</v>
      </c>
      <c r="D118" s="204">
        <v>1</v>
      </c>
      <c r="E118" s="203">
        <v>1.05</v>
      </c>
      <c r="F118" s="203">
        <v>1.05</v>
      </c>
      <c r="G118" s="205">
        <v>1.05</v>
      </c>
      <c r="H118" s="206" t="s">
        <v>209</v>
      </c>
      <c r="I118" s="207"/>
      <c r="J118" s="207"/>
    </row>
    <row r="119" spans="1:10" s="208" customFormat="1" ht="72" customHeight="1">
      <c r="A119" s="203">
        <v>111</v>
      </c>
      <c r="B119" s="206" t="s">
        <v>352</v>
      </c>
      <c r="C119" s="203" t="s">
        <v>213</v>
      </c>
      <c r="D119" s="204">
        <v>1</v>
      </c>
      <c r="E119" s="203">
        <v>3.17</v>
      </c>
      <c r="F119" s="203">
        <v>3.17</v>
      </c>
      <c r="G119" s="205">
        <v>3.17</v>
      </c>
      <c r="H119" s="206" t="s">
        <v>209</v>
      </c>
      <c r="I119" s="207"/>
      <c r="J119" s="207"/>
    </row>
    <row r="120" spans="1:10" s="208" customFormat="1" ht="98.25" customHeight="1">
      <c r="A120" s="203">
        <v>112</v>
      </c>
      <c r="B120" s="206" t="s">
        <v>353</v>
      </c>
      <c r="C120" s="203" t="s">
        <v>213</v>
      </c>
      <c r="D120" s="204">
        <v>1</v>
      </c>
      <c r="E120" s="203">
        <v>0.75</v>
      </c>
      <c r="F120" s="203">
        <v>0.75</v>
      </c>
      <c r="G120" s="205">
        <v>0.75</v>
      </c>
      <c r="H120" s="206" t="s">
        <v>209</v>
      </c>
      <c r="I120" s="207"/>
      <c r="J120" s="207"/>
    </row>
    <row r="121" spans="1:10" s="208" customFormat="1" ht="98.25" customHeight="1">
      <c r="A121" s="203">
        <v>113</v>
      </c>
      <c r="B121" s="206" t="s">
        <v>354</v>
      </c>
      <c r="C121" s="203" t="s">
        <v>213</v>
      </c>
      <c r="D121" s="204">
        <v>1</v>
      </c>
      <c r="E121" s="203">
        <v>1.81</v>
      </c>
      <c r="F121" s="203">
        <v>1.81</v>
      </c>
      <c r="G121" s="205">
        <v>1.81</v>
      </c>
      <c r="H121" s="206" t="s">
        <v>209</v>
      </c>
      <c r="I121" s="207"/>
      <c r="J121" s="207"/>
    </row>
    <row r="122" spans="1:10" s="208" customFormat="1" ht="89.25" customHeight="1">
      <c r="A122" s="203">
        <v>114</v>
      </c>
      <c r="B122" s="206" t="s">
        <v>355</v>
      </c>
      <c r="C122" s="203" t="s">
        <v>213</v>
      </c>
      <c r="D122" s="204">
        <v>1</v>
      </c>
      <c r="E122" s="203">
        <v>0.05</v>
      </c>
      <c r="F122" s="203">
        <v>0.05</v>
      </c>
      <c r="G122" s="205">
        <v>0.05</v>
      </c>
      <c r="H122" s="206" t="s">
        <v>209</v>
      </c>
      <c r="I122" s="207"/>
      <c r="J122" s="207"/>
    </row>
    <row r="123" spans="1:10" s="208" customFormat="1" ht="150" customHeight="1">
      <c r="A123" s="203">
        <v>115</v>
      </c>
      <c r="B123" s="206" t="s">
        <v>356</v>
      </c>
      <c r="C123" s="203" t="s">
        <v>213</v>
      </c>
      <c r="D123" s="204">
        <v>1</v>
      </c>
      <c r="E123" s="203">
        <v>2.14</v>
      </c>
      <c r="F123" s="203">
        <v>2.14</v>
      </c>
      <c r="G123" s="205">
        <v>2.14</v>
      </c>
      <c r="H123" s="206" t="s">
        <v>209</v>
      </c>
      <c r="I123" s="207"/>
      <c r="J123" s="207"/>
    </row>
    <row r="124" spans="1:10" s="208" customFormat="1" ht="99.75" customHeight="1">
      <c r="A124" s="203">
        <v>116</v>
      </c>
      <c r="B124" s="206" t="s">
        <v>357</v>
      </c>
      <c r="C124" s="203" t="s">
        <v>213</v>
      </c>
      <c r="D124" s="204">
        <v>1</v>
      </c>
      <c r="E124" s="203">
        <v>0.77</v>
      </c>
      <c r="F124" s="203">
        <v>0.77</v>
      </c>
      <c r="G124" s="205">
        <v>0.77</v>
      </c>
      <c r="H124" s="206" t="s">
        <v>209</v>
      </c>
      <c r="I124" s="207"/>
      <c r="J124" s="207"/>
    </row>
    <row r="125" spans="1:10" s="208" customFormat="1" ht="96" customHeight="1">
      <c r="A125" s="203">
        <v>117</v>
      </c>
      <c r="B125" s="206" t="s">
        <v>358</v>
      </c>
      <c r="C125" s="203" t="s">
        <v>213</v>
      </c>
      <c r="D125" s="204">
        <v>1</v>
      </c>
      <c r="E125" s="203">
        <v>1.51</v>
      </c>
      <c r="F125" s="203">
        <v>1.51</v>
      </c>
      <c r="G125" s="205">
        <v>1.51</v>
      </c>
      <c r="H125" s="206" t="s">
        <v>209</v>
      </c>
      <c r="I125" s="207"/>
      <c r="J125" s="207"/>
    </row>
    <row r="126" spans="1:10" s="208" customFormat="1" ht="94.5" customHeight="1">
      <c r="A126" s="203">
        <v>118</v>
      </c>
      <c r="B126" s="206" t="s">
        <v>359</v>
      </c>
      <c r="C126" s="203" t="s">
        <v>213</v>
      </c>
      <c r="D126" s="204">
        <v>1</v>
      </c>
      <c r="E126" s="203">
        <v>0.72</v>
      </c>
      <c r="F126" s="203">
        <v>0.72</v>
      </c>
      <c r="G126" s="205">
        <v>0.72</v>
      </c>
      <c r="H126" s="206" t="s">
        <v>209</v>
      </c>
      <c r="I126" s="207"/>
      <c r="J126" s="207"/>
    </row>
    <row r="127" spans="1:10" s="208" customFormat="1" ht="81" customHeight="1">
      <c r="A127" s="203">
        <v>119</v>
      </c>
      <c r="B127" s="206" t="s">
        <v>360</v>
      </c>
      <c r="C127" s="203" t="s">
        <v>213</v>
      </c>
      <c r="D127" s="204">
        <v>1</v>
      </c>
      <c r="E127" s="203">
        <v>0.98</v>
      </c>
      <c r="F127" s="203">
        <v>0.73</v>
      </c>
      <c r="G127" s="205">
        <v>0.73</v>
      </c>
      <c r="H127" s="206" t="s">
        <v>209</v>
      </c>
      <c r="I127" s="207"/>
      <c r="J127" s="207"/>
    </row>
    <row r="128" spans="1:10" s="208" customFormat="1" ht="67.5" customHeight="1">
      <c r="A128" s="203">
        <v>120</v>
      </c>
      <c r="B128" s="206" t="s">
        <v>361</v>
      </c>
      <c r="C128" s="203" t="s">
        <v>213</v>
      </c>
      <c r="D128" s="204">
        <v>1</v>
      </c>
      <c r="E128" s="203">
        <v>0.85</v>
      </c>
      <c r="F128" s="203">
        <v>0.55000000000000004</v>
      </c>
      <c r="G128" s="205">
        <v>0.55000000000000004</v>
      </c>
      <c r="H128" s="206" t="s">
        <v>209</v>
      </c>
      <c r="I128" s="207"/>
      <c r="J128" s="207"/>
    </row>
    <row r="129" spans="1:10" s="208" customFormat="1" ht="80.25" customHeight="1">
      <c r="A129" s="203">
        <v>121</v>
      </c>
      <c r="B129" s="206" t="s">
        <v>362</v>
      </c>
      <c r="C129" s="203" t="s">
        <v>213</v>
      </c>
      <c r="D129" s="203">
        <v>1</v>
      </c>
      <c r="E129" s="203">
        <v>0.28000000000000003</v>
      </c>
      <c r="F129" s="203">
        <v>0.28000000000000003</v>
      </c>
      <c r="G129" s="205">
        <v>0.28000000000000003</v>
      </c>
      <c r="H129" s="206" t="s">
        <v>209</v>
      </c>
      <c r="I129" s="207"/>
      <c r="J129" s="207"/>
    </row>
    <row r="130" spans="1:10" s="208" customFormat="1" ht="80.25" customHeight="1">
      <c r="A130" s="203">
        <v>122</v>
      </c>
      <c r="B130" s="206" t="s">
        <v>363</v>
      </c>
      <c r="C130" s="203" t="s">
        <v>213</v>
      </c>
      <c r="D130" s="203">
        <v>1</v>
      </c>
      <c r="E130" s="203">
        <v>0.47</v>
      </c>
      <c r="F130" s="203">
        <v>0.47</v>
      </c>
      <c r="G130" s="205">
        <v>0.47</v>
      </c>
      <c r="H130" s="206" t="s">
        <v>209</v>
      </c>
      <c r="I130" s="207"/>
      <c r="J130" s="207"/>
    </row>
    <row r="131" spans="1:10" s="208" customFormat="1" ht="99" customHeight="1">
      <c r="A131" s="203">
        <v>123</v>
      </c>
      <c r="B131" s="206" t="s">
        <v>364</v>
      </c>
      <c r="C131" s="203" t="s">
        <v>213</v>
      </c>
      <c r="D131" s="204">
        <v>1</v>
      </c>
      <c r="E131" s="203">
        <v>1.24</v>
      </c>
      <c r="F131" s="205">
        <v>1.24</v>
      </c>
      <c r="G131" s="203">
        <v>1.24</v>
      </c>
      <c r="H131" s="206" t="s">
        <v>209</v>
      </c>
      <c r="I131" s="207"/>
      <c r="J131" s="207"/>
    </row>
    <row r="132" spans="1:10" s="208" customFormat="1" ht="165" customHeight="1">
      <c r="A132" s="203">
        <v>124</v>
      </c>
      <c r="B132" s="206" t="s">
        <v>365</v>
      </c>
      <c r="C132" s="203" t="s">
        <v>213</v>
      </c>
      <c r="D132" s="204">
        <v>1</v>
      </c>
      <c r="E132" s="203">
        <v>3.62</v>
      </c>
      <c r="F132" s="205">
        <v>3.62</v>
      </c>
      <c r="G132" s="203">
        <v>3.62</v>
      </c>
      <c r="H132" s="206" t="s">
        <v>209</v>
      </c>
      <c r="I132" s="207"/>
      <c r="J132" s="207"/>
    </row>
    <row r="133" spans="1:10" s="208" customFormat="1" ht="87" customHeight="1">
      <c r="A133" s="203">
        <v>125</v>
      </c>
      <c r="B133" s="206" t="s">
        <v>366</v>
      </c>
      <c r="C133" s="204" t="s">
        <v>213</v>
      </c>
      <c r="D133" s="204">
        <v>1</v>
      </c>
      <c r="E133" s="203">
        <v>1.63</v>
      </c>
      <c r="F133" s="205">
        <v>1.63</v>
      </c>
      <c r="G133" s="203">
        <v>1.63</v>
      </c>
      <c r="H133" s="206" t="s">
        <v>209</v>
      </c>
      <c r="I133" s="207"/>
      <c r="J133" s="207"/>
    </row>
    <row r="134" spans="1:10" s="208" customFormat="1" ht="64.5" customHeight="1">
      <c r="A134" s="203">
        <v>126</v>
      </c>
      <c r="B134" s="206" t="s">
        <v>367</v>
      </c>
      <c r="C134" s="204" t="s">
        <v>213</v>
      </c>
      <c r="D134" s="203">
        <v>1</v>
      </c>
      <c r="E134" s="205">
        <v>0.97</v>
      </c>
      <c r="F134" s="205">
        <v>0.97</v>
      </c>
      <c r="G134" s="205">
        <v>0.97</v>
      </c>
      <c r="H134" s="206" t="s">
        <v>209</v>
      </c>
      <c r="I134" s="207"/>
      <c r="J134" s="207"/>
    </row>
    <row r="135" spans="1:10" s="208" customFormat="1" ht="243.75" customHeight="1">
      <c r="A135" s="203">
        <v>127</v>
      </c>
      <c r="B135" s="225" t="s">
        <v>368</v>
      </c>
      <c r="C135" s="204" t="s">
        <v>213</v>
      </c>
      <c r="D135" s="204">
        <v>1</v>
      </c>
      <c r="E135" s="205">
        <v>5.0999999999999996</v>
      </c>
      <c r="F135" s="205">
        <v>5.0999999999999996</v>
      </c>
      <c r="G135" s="205">
        <v>5.0999999999999996</v>
      </c>
      <c r="H135" s="206" t="s">
        <v>209</v>
      </c>
      <c r="I135" s="207"/>
      <c r="J135" s="207"/>
    </row>
    <row r="136" spans="1:10" s="208" customFormat="1" ht="74.25" customHeight="1">
      <c r="A136" s="203">
        <v>128</v>
      </c>
      <c r="B136" s="206" t="s">
        <v>369</v>
      </c>
      <c r="C136" s="204" t="s">
        <v>213</v>
      </c>
      <c r="D136" s="204">
        <v>1</v>
      </c>
      <c r="E136" s="203">
        <v>1.19</v>
      </c>
      <c r="F136" s="203">
        <v>1.19</v>
      </c>
      <c r="G136" s="203">
        <v>1.19</v>
      </c>
      <c r="H136" s="206" t="s">
        <v>209</v>
      </c>
      <c r="I136" s="207"/>
      <c r="J136" s="207"/>
    </row>
    <row r="137" spans="1:10" s="208" customFormat="1" ht="80.25" customHeight="1">
      <c r="A137" s="203">
        <v>129</v>
      </c>
      <c r="B137" s="206" t="s">
        <v>370</v>
      </c>
      <c r="C137" s="203" t="s">
        <v>217</v>
      </c>
      <c r="D137" s="204">
        <v>1</v>
      </c>
      <c r="E137" s="203">
        <v>0.76</v>
      </c>
      <c r="F137" s="203">
        <v>0.76</v>
      </c>
      <c r="G137" s="205">
        <v>0.76</v>
      </c>
      <c r="H137" s="206" t="s">
        <v>209</v>
      </c>
      <c r="I137" s="207"/>
      <c r="J137" s="207"/>
    </row>
    <row r="138" spans="1:10" s="208" customFormat="1" ht="96" customHeight="1">
      <c r="A138" s="203">
        <v>130</v>
      </c>
      <c r="B138" s="206" t="s">
        <v>371</v>
      </c>
      <c r="C138" s="204" t="s">
        <v>217</v>
      </c>
      <c r="D138" s="204">
        <v>1</v>
      </c>
      <c r="E138" s="205">
        <v>0.9</v>
      </c>
      <c r="F138" s="205">
        <v>0.9</v>
      </c>
      <c r="G138" s="205">
        <v>0.9</v>
      </c>
      <c r="H138" s="206" t="s">
        <v>209</v>
      </c>
      <c r="I138" s="207"/>
      <c r="J138" s="207"/>
    </row>
    <row r="139" spans="1:10" s="208" customFormat="1" ht="101.25" customHeight="1">
      <c r="A139" s="203">
        <v>131</v>
      </c>
      <c r="B139" s="206" t="s">
        <v>372</v>
      </c>
      <c r="C139" s="203" t="s">
        <v>217</v>
      </c>
      <c r="D139" s="204">
        <v>1</v>
      </c>
      <c r="E139" s="203">
        <v>1.22</v>
      </c>
      <c r="F139" s="205">
        <v>1.22</v>
      </c>
      <c r="G139" s="205">
        <v>1.22</v>
      </c>
      <c r="H139" s="206" t="s">
        <v>209</v>
      </c>
      <c r="I139" s="207"/>
      <c r="J139" s="207"/>
    </row>
    <row r="140" spans="1:10" s="208" customFormat="1" ht="79.5" customHeight="1">
      <c r="A140" s="203">
        <v>132</v>
      </c>
      <c r="B140" s="206" t="s">
        <v>373</v>
      </c>
      <c r="C140" s="203" t="s">
        <v>213</v>
      </c>
      <c r="D140" s="204">
        <v>1</v>
      </c>
      <c r="E140" s="203">
        <v>0.45</v>
      </c>
      <c r="F140" s="205">
        <v>0.3</v>
      </c>
      <c r="G140" s="205">
        <v>0.3</v>
      </c>
      <c r="H140" s="206" t="s">
        <v>209</v>
      </c>
      <c r="I140" s="207"/>
      <c r="J140" s="207"/>
    </row>
    <row r="141" spans="1:10" s="208" customFormat="1" ht="53.25" customHeight="1">
      <c r="A141" s="203">
        <v>133</v>
      </c>
      <c r="B141" s="206" t="s">
        <v>374</v>
      </c>
      <c r="C141" s="203" t="s">
        <v>342</v>
      </c>
      <c r="D141" s="204">
        <v>1</v>
      </c>
      <c r="E141" s="203">
        <v>1.35</v>
      </c>
      <c r="F141" s="205">
        <v>1.36</v>
      </c>
      <c r="G141" s="205">
        <v>1.36</v>
      </c>
      <c r="H141" s="206" t="s">
        <v>209</v>
      </c>
      <c r="I141" s="207"/>
      <c r="J141" s="207"/>
    </row>
    <row r="142" spans="1:10" s="223" customFormat="1" ht="57.75" customHeight="1">
      <c r="A142" s="201"/>
      <c r="B142" s="202" t="s">
        <v>327</v>
      </c>
      <c r="C142" s="201"/>
      <c r="D142" s="220">
        <f>SUM(D100:D141)</f>
        <v>42</v>
      </c>
      <c r="E142" s="221">
        <f t="shared" ref="E142:G142" si="1">SUM(E100:E141)</f>
        <v>147.76999999999998</v>
      </c>
      <c r="F142" s="221">
        <f t="shared" si="1"/>
        <v>144.30999999999997</v>
      </c>
      <c r="G142" s="221">
        <f t="shared" si="1"/>
        <v>144.30999999999997</v>
      </c>
      <c r="H142" s="202"/>
      <c r="I142" s="222"/>
      <c r="J142" s="222"/>
    </row>
    <row r="143" spans="1:10" s="223" customFormat="1" ht="30" customHeight="1">
      <c r="A143" s="201" t="s">
        <v>375</v>
      </c>
      <c r="B143" s="202" t="s">
        <v>376</v>
      </c>
      <c r="C143" s="201"/>
      <c r="D143" s="220"/>
      <c r="E143" s="201"/>
      <c r="F143" s="201"/>
      <c r="G143" s="201"/>
      <c r="H143" s="202"/>
      <c r="I143" s="222"/>
      <c r="J143" s="222"/>
    </row>
    <row r="144" spans="1:10" s="208" customFormat="1" ht="112.5" customHeight="1">
      <c r="A144" s="203">
        <v>134</v>
      </c>
      <c r="B144" s="206" t="s">
        <v>377</v>
      </c>
      <c r="C144" s="224" t="s">
        <v>331</v>
      </c>
      <c r="D144" s="204">
        <v>25</v>
      </c>
      <c r="E144" s="203">
        <v>62.36</v>
      </c>
      <c r="F144" s="203">
        <v>60.66</v>
      </c>
      <c r="G144" s="205">
        <v>60.66</v>
      </c>
      <c r="H144" s="206" t="s">
        <v>209</v>
      </c>
      <c r="I144" s="207"/>
      <c r="J144" s="207"/>
    </row>
    <row r="145" spans="1:10" s="208" customFormat="1" ht="102" customHeight="1">
      <c r="A145" s="203">
        <v>135</v>
      </c>
      <c r="B145" s="206" t="s">
        <v>378</v>
      </c>
      <c r="C145" s="203" t="s">
        <v>334</v>
      </c>
      <c r="D145" s="204">
        <v>1</v>
      </c>
      <c r="E145" s="203">
        <v>6.55</v>
      </c>
      <c r="F145" s="203">
        <v>6.25</v>
      </c>
      <c r="G145" s="203">
        <v>6.25</v>
      </c>
      <c r="H145" s="206" t="s">
        <v>209</v>
      </c>
      <c r="I145" s="207"/>
      <c r="J145" s="207"/>
    </row>
    <row r="146" spans="1:10" s="208" customFormat="1" ht="108" customHeight="1">
      <c r="A146" s="203">
        <v>136</v>
      </c>
      <c r="B146" s="206" t="s">
        <v>379</v>
      </c>
      <c r="C146" s="203" t="s">
        <v>334</v>
      </c>
      <c r="D146" s="204">
        <v>1</v>
      </c>
      <c r="E146" s="205">
        <v>3.65</v>
      </c>
      <c r="F146" s="205">
        <v>3.65</v>
      </c>
      <c r="G146" s="205">
        <v>3.65</v>
      </c>
      <c r="H146" s="206" t="s">
        <v>209</v>
      </c>
      <c r="I146" s="207"/>
      <c r="J146" s="207"/>
    </row>
    <row r="147" spans="1:10" s="208" customFormat="1" ht="75.75" customHeight="1">
      <c r="A147" s="203">
        <v>137</v>
      </c>
      <c r="B147" s="206" t="s">
        <v>380</v>
      </c>
      <c r="C147" s="203" t="s">
        <v>334</v>
      </c>
      <c r="D147" s="204">
        <v>1</v>
      </c>
      <c r="E147" s="203">
        <v>3.33</v>
      </c>
      <c r="F147" s="205">
        <v>3.33</v>
      </c>
      <c r="G147" s="205">
        <v>3.33</v>
      </c>
      <c r="H147" s="206" t="s">
        <v>209</v>
      </c>
      <c r="I147" s="207"/>
      <c r="J147" s="207"/>
    </row>
    <row r="148" spans="1:10" s="208" customFormat="1" ht="108" customHeight="1">
      <c r="A148" s="203">
        <v>138</v>
      </c>
      <c r="B148" s="209" t="s">
        <v>381</v>
      </c>
      <c r="C148" s="210" t="s">
        <v>302</v>
      </c>
      <c r="D148" s="203">
        <v>1</v>
      </c>
      <c r="E148" s="211">
        <v>5.4</v>
      </c>
      <c r="F148" s="205">
        <v>4.8499999999999996</v>
      </c>
      <c r="G148" s="205">
        <v>3.88</v>
      </c>
      <c r="H148" s="206" t="s">
        <v>382</v>
      </c>
      <c r="I148" s="207"/>
      <c r="J148" s="207"/>
    </row>
    <row r="149" spans="1:10" s="208" customFormat="1" ht="131.25" customHeight="1">
      <c r="A149" s="203">
        <v>139</v>
      </c>
      <c r="B149" s="209" t="s">
        <v>383</v>
      </c>
      <c r="C149" s="210" t="s">
        <v>302</v>
      </c>
      <c r="D149" s="203">
        <v>1</v>
      </c>
      <c r="E149" s="211">
        <v>7.31</v>
      </c>
      <c r="F149" s="205">
        <v>6.58</v>
      </c>
      <c r="G149" s="205">
        <v>6.58</v>
      </c>
      <c r="H149" s="206" t="s">
        <v>384</v>
      </c>
      <c r="I149" s="207"/>
      <c r="J149" s="207"/>
    </row>
    <row r="150" spans="1:10" s="208" customFormat="1" ht="170.25" customHeight="1">
      <c r="A150" s="203">
        <v>140</v>
      </c>
      <c r="B150" s="209" t="s">
        <v>385</v>
      </c>
      <c r="C150" s="210" t="s">
        <v>219</v>
      </c>
      <c r="D150" s="203">
        <v>1</v>
      </c>
      <c r="E150" s="211">
        <v>11.51</v>
      </c>
      <c r="F150" s="205">
        <v>9.83</v>
      </c>
      <c r="G150" s="205">
        <v>9.83</v>
      </c>
      <c r="H150" s="206" t="s">
        <v>209</v>
      </c>
      <c r="I150" s="207"/>
      <c r="J150" s="207"/>
    </row>
    <row r="151" spans="1:10" s="223" customFormat="1" ht="30" customHeight="1">
      <c r="A151" s="201"/>
      <c r="B151" s="202" t="s">
        <v>386</v>
      </c>
      <c r="C151" s="201"/>
      <c r="D151" s="220">
        <f>SUM(D144:D150)</f>
        <v>31</v>
      </c>
      <c r="E151" s="221">
        <f>SUM(E144:E149)</f>
        <v>88.600000000000009</v>
      </c>
      <c r="F151" s="221">
        <f>SUM(F144:F150)</f>
        <v>95.149999999999991</v>
      </c>
      <c r="G151" s="221">
        <f>SUM(G144:G150)</f>
        <v>94.179999999999993</v>
      </c>
      <c r="H151" s="206"/>
      <c r="I151" s="222"/>
      <c r="J151" s="222"/>
    </row>
    <row r="152" spans="1:10" s="223" customFormat="1" ht="69.75" customHeight="1">
      <c r="A152" s="201" t="s">
        <v>387</v>
      </c>
      <c r="B152" s="202" t="s">
        <v>388</v>
      </c>
      <c r="C152" s="201"/>
      <c r="D152" s="220"/>
      <c r="E152" s="201"/>
      <c r="F152" s="201"/>
      <c r="G152" s="201"/>
      <c r="H152" s="206"/>
      <c r="I152" s="222"/>
      <c r="J152" s="222"/>
    </row>
    <row r="153" spans="1:10" s="208" customFormat="1" ht="71.25" customHeight="1">
      <c r="A153" s="203">
        <v>141</v>
      </c>
      <c r="B153" s="212" t="s">
        <v>389</v>
      </c>
      <c r="C153" s="224" t="s">
        <v>331</v>
      </c>
      <c r="D153" s="204">
        <v>114</v>
      </c>
      <c r="E153" s="226">
        <v>14.68</v>
      </c>
      <c r="F153" s="203">
        <v>14.68</v>
      </c>
      <c r="G153" s="205">
        <v>14.4</v>
      </c>
      <c r="H153" s="206" t="s">
        <v>209</v>
      </c>
      <c r="I153" s="207"/>
      <c r="J153" s="207"/>
    </row>
    <row r="154" spans="1:10" s="208" customFormat="1" ht="93" customHeight="1">
      <c r="A154" s="203">
        <v>142</v>
      </c>
      <c r="B154" s="206" t="s">
        <v>390</v>
      </c>
      <c r="C154" s="203" t="s">
        <v>251</v>
      </c>
      <c r="D154" s="204">
        <v>1</v>
      </c>
      <c r="E154" s="205">
        <v>2.4</v>
      </c>
      <c r="F154" s="205">
        <v>2.11</v>
      </c>
      <c r="G154" s="205">
        <v>2.11</v>
      </c>
      <c r="H154" s="206" t="s">
        <v>209</v>
      </c>
      <c r="I154" s="207"/>
      <c r="J154" s="207"/>
    </row>
    <row r="155" spans="1:10" s="208" customFormat="1" ht="98.25" customHeight="1">
      <c r="A155" s="203">
        <v>143</v>
      </c>
      <c r="B155" s="206" t="s">
        <v>391</v>
      </c>
      <c r="C155" s="203" t="s">
        <v>251</v>
      </c>
      <c r="D155" s="204">
        <v>1</v>
      </c>
      <c r="E155" s="203">
        <v>2.92</v>
      </c>
      <c r="F155" s="205">
        <v>2.57</v>
      </c>
      <c r="G155" s="205">
        <v>2.57</v>
      </c>
      <c r="H155" s="206" t="s">
        <v>209</v>
      </c>
      <c r="I155" s="207"/>
      <c r="J155" s="207"/>
    </row>
    <row r="156" spans="1:10" s="208" customFormat="1" ht="98.25" customHeight="1">
      <c r="A156" s="203">
        <v>144</v>
      </c>
      <c r="B156" s="209" t="s">
        <v>392</v>
      </c>
      <c r="C156" s="210" t="s">
        <v>251</v>
      </c>
      <c r="D156" s="203">
        <v>1</v>
      </c>
      <c r="E156" s="211">
        <v>2.11</v>
      </c>
      <c r="F156" s="205">
        <v>1.87</v>
      </c>
      <c r="G156" s="205">
        <v>1.53</v>
      </c>
      <c r="H156" s="206" t="s">
        <v>209</v>
      </c>
      <c r="I156" s="207"/>
      <c r="J156" s="207"/>
    </row>
    <row r="157" spans="1:10" s="223" customFormat="1" ht="36.75" customHeight="1">
      <c r="A157" s="201"/>
      <c r="B157" s="202" t="s">
        <v>327</v>
      </c>
      <c r="C157" s="201"/>
      <c r="D157" s="220">
        <f>SUM(D153:D156)</f>
        <v>117</v>
      </c>
      <c r="E157" s="221">
        <f t="shared" ref="E157:G157" si="2">SUM(E153:E156)</f>
        <v>22.11</v>
      </c>
      <c r="F157" s="221">
        <f t="shared" si="2"/>
        <v>21.23</v>
      </c>
      <c r="G157" s="221">
        <f t="shared" si="2"/>
        <v>20.610000000000003</v>
      </c>
      <c r="H157" s="202"/>
      <c r="I157" s="222"/>
      <c r="J157" s="222"/>
    </row>
    <row r="158" spans="1:10" s="208" customFormat="1" ht="40.5" customHeight="1">
      <c r="A158" s="201" t="s">
        <v>393</v>
      </c>
      <c r="B158" s="202" t="s">
        <v>394</v>
      </c>
      <c r="C158" s="203"/>
      <c r="D158" s="204"/>
      <c r="E158" s="203"/>
      <c r="F158" s="203"/>
      <c r="G158" s="203"/>
      <c r="H158" s="206"/>
      <c r="I158" s="207"/>
      <c r="J158" s="207"/>
    </row>
    <row r="159" spans="1:10" s="208" customFormat="1" ht="58.5" customHeight="1">
      <c r="A159" s="203">
        <v>145</v>
      </c>
      <c r="B159" s="206" t="s">
        <v>395</v>
      </c>
      <c r="C159" s="203" t="s">
        <v>208</v>
      </c>
      <c r="D159" s="204">
        <v>1</v>
      </c>
      <c r="E159" s="205">
        <v>1</v>
      </c>
      <c r="F159" s="205">
        <v>1</v>
      </c>
      <c r="G159" s="205">
        <v>1</v>
      </c>
      <c r="H159" s="206" t="s">
        <v>209</v>
      </c>
      <c r="I159" s="207"/>
      <c r="J159" s="207"/>
    </row>
    <row r="160" spans="1:10" s="208" customFormat="1" ht="66" customHeight="1">
      <c r="A160" s="203">
        <v>146</v>
      </c>
      <c r="B160" s="206" t="s">
        <v>396</v>
      </c>
      <c r="C160" s="203" t="s">
        <v>208</v>
      </c>
      <c r="D160" s="204">
        <v>1</v>
      </c>
      <c r="E160" s="205">
        <v>8</v>
      </c>
      <c r="F160" s="205">
        <v>8</v>
      </c>
      <c r="G160" s="205">
        <v>8</v>
      </c>
      <c r="H160" s="206" t="s">
        <v>209</v>
      </c>
      <c r="I160" s="207"/>
      <c r="J160" s="207"/>
    </row>
    <row r="161" spans="1:10" s="208" customFormat="1" ht="60.75" customHeight="1">
      <c r="A161" s="203">
        <v>147</v>
      </c>
      <c r="B161" s="206" t="s">
        <v>397</v>
      </c>
      <c r="C161" s="390" t="s">
        <v>213</v>
      </c>
      <c r="D161" s="391">
        <v>1</v>
      </c>
      <c r="E161" s="205">
        <v>0.82</v>
      </c>
      <c r="F161" s="205">
        <v>0.82</v>
      </c>
      <c r="G161" s="205">
        <v>0.82</v>
      </c>
      <c r="H161" s="206" t="s">
        <v>209</v>
      </c>
      <c r="I161" s="207"/>
      <c r="J161" s="207"/>
    </row>
    <row r="162" spans="1:10" s="208" customFormat="1" ht="62.25" customHeight="1">
      <c r="A162" s="203">
        <v>148</v>
      </c>
      <c r="B162" s="206" t="s">
        <v>398</v>
      </c>
      <c r="C162" s="390"/>
      <c r="D162" s="391"/>
      <c r="E162" s="205">
        <v>1.53</v>
      </c>
      <c r="F162" s="205">
        <v>1.53</v>
      </c>
      <c r="G162" s="205">
        <v>1.53</v>
      </c>
      <c r="H162" s="206" t="s">
        <v>209</v>
      </c>
      <c r="I162" s="207"/>
      <c r="J162" s="207"/>
    </row>
    <row r="163" spans="1:10" s="208" customFormat="1" ht="54.75" customHeight="1">
      <c r="A163" s="203">
        <v>149</v>
      </c>
      <c r="B163" s="214" t="s">
        <v>399</v>
      </c>
      <c r="C163" s="203" t="s">
        <v>213</v>
      </c>
      <c r="D163" s="210">
        <v>1</v>
      </c>
      <c r="E163" s="213">
        <v>20</v>
      </c>
      <c r="F163" s="205">
        <v>18.399999999999999</v>
      </c>
      <c r="G163" s="205">
        <v>18.399999999999999</v>
      </c>
      <c r="H163" s="206" t="s">
        <v>209</v>
      </c>
      <c r="I163" s="207"/>
      <c r="J163" s="207"/>
    </row>
    <row r="164" spans="1:10" s="223" customFormat="1" ht="39" customHeight="1">
      <c r="A164" s="201"/>
      <c r="B164" s="202" t="s">
        <v>327</v>
      </c>
      <c r="C164" s="201"/>
      <c r="D164" s="220">
        <f>SUM(D159:D163)</f>
        <v>4</v>
      </c>
      <c r="E164" s="221">
        <f>SUM(E159:E163)</f>
        <v>31.35</v>
      </c>
      <c r="F164" s="221">
        <f>SUM(F159:F163)</f>
        <v>29.75</v>
      </c>
      <c r="G164" s="221">
        <f>SUM(G159:G163)</f>
        <v>29.75</v>
      </c>
      <c r="H164" s="202"/>
      <c r="I164" s="222"/>
      <c r="J164" s="222"/>
    </row>
    <row r="165" spans="1:10" s="208" customFormat="1" ht="37.5" customHeight="1">
      <c r="A165" s="201" t="s">
        <v>400</v>
      </c>
      <c r="B165" s="202" t="s">
        <v>401</v>
      </c>
      <c r="C165" s="203"/>
      <c r="D165" s="204"/>
      <c r="E165" s="203"/>
      <c r="F165" s="203"/>
      <c r="G165" s="203"/>
      <c r="H165" s="206"/>
      <c r="I165" s="207"/>
      <c r="J165" s="207"/>
    </row>
    <row r="166" spans="1:10" s="208" customFormat="1" ht="56.25" customHeight="1">
      <c r="A166" s="203">
        <v>150</v>
      </c>
      <c r="B166" s="206" t="s">
        <v>402</v>
      </c>
      <c r="C166" s="224" t="s">
        <v>331</v>
      </c>
      <c r="D166" s="204">
        <v>1</v>
      </c>
      <c r="E166" s="205">
        <v>4.8499999999999996</v>
      </c>
      <c r="F166" s="205">
        <v>4.8499999999999996</v>
      </c>
      <c r="G166" s="205">
        <v>4.8499999999999996</v>
      </c>
      <c r="H166" s="206" t="s">
        <v>209</v>
      </c>
      <c r="I166" s="207"/>
      <c r="J166" s="207"/>
    </row>
    <row r="167" spans="1:10" s="208" customFormat="1" ht="84" customHeight="1">
      <c r="A167" s="203">
        <v>151</v>
      </c>
      <c r="B167" s="206" t="s">
        <v>403</v>
      </c>
      <c r="C167" s="203" t="s">
        <v>334</v>
      </c>
      <c r="D167" s="204">
        <v>1</v>
      </c>
      <c r="E167" s="205">
        <v>20</v>
      </c>
      <c r="F167" s="205">
        <v>19.920000000000002</v>
      </c>
      <c r="G167" s="205">
        <v>19.920000000000002</v>
      </c>
      <c r="H167" s="206" t="s">
        <v>209</v>
      </c>
      <c r="I167" s="207"/>
      <c r="J167" s="207"/>
    </row>
    <row r="168" spans="1:10" s="223" customFormat="1" ht="44.25" customHeight="1">
      <c r="A168" s="201"/>
      <c r="B168" s="202" t="s">
        <v>327</v>
      </c>
      <c r="C168" s="201"/>
      <c r="D168" s="220">
        <f>SUM(D166:D167)</f>
        <v>2</v>
      </c>
      <c r="E168" s="221">
        <f>SUM(E166:E167)</f>
        <v>24.85</v>
      </c>
      <c r="F168" s="221">
        <f>SUM(F166:F167)</f>
        <v>24.770000000000003</v>
      </c>
      <c r="G168" s="221">
        <f>SUM(G166:G167)</f>
        <v>24.770000000000003</v>
      </c>
      <c r="H168" s="202"/>
      <c r="I168" s="222"/>
      <c r="J168" s="222"/>
    </row>
    <row r="169" spans="1:10" s="223" customFormat="1" ht="36" customHeight="1">
      <c r="A169" s="201" t="s">
        <v>404</v>
      </c>
      <c r="B169" s="202" t="s">
        <v>405</v>
      </c>
      <c r="C169" s="201"/>
      <c r="D169" s="220"/>
      <c r="E169" s="201"/>
      <c r="F169" s="201"/>
      <c r="G169" s="201"/>
      <c r="H169" s="202"/>
      <c r="I169" s="222"/>
      <c r="J169" s="222"/>
    </row>
    <row r="170" spans="1:10" s="208" customFormat="1" ht="117" customHeight="1">
      <c r="A170" s="203">
        <v>152</v>
      </c>
      <c r="B170" s="206" t="s">
        <v>406</v>
      </c>
      <c r="C170" s="203" t="s">
        <v>208</v>
      </c>
      <c r="D170" s="204">
        <v>1</v>
      </c>
      <c r="E170" s="203">
        <v>70.47</v>
      </c>
      <c r="F170" s="203">
        <v>68.95</v>
      </c>
      <c r="G170" s="205">
        <v>68.95</v>
      </c>
      <c r="H170" s="225" t="s">
        <v>209</v>
      </c>
      <c r="I170" s="207"/>
      <c r="J170" s="207"/>
    </row>
    <row r="171" spans="1:10" s="223" customFormat="1" ht="31.5" customHeight="1">
      <c r="A171" s="201" t="s">
        <v>407</v>
      </c>
      <c r="B171" s="202" t="s">
        <v>408</v>
      </c>
      <c r="C171" s="201"/>
      <c r="D171" s="220"/>
      <c r="E171" s="201"/>
      <c r="F171" s="201"/>
      <c r="G171" s="201"/>
      <c r="H171" s="202"/>
      <c r="I171" s="222"/>
      <c r="J171" s="222"/>
    </row>
    <row r="172" spans="1:10" s="208" customFormat="1" ht="78.75" customHeight="1">
      <c r="A172" s="203">
        <v>153</v>
      </c>
      <c r="B172" s="206" t="s">
        <v>409</v>
      </c>
      <c r="C172" s="203" t="s">
        <v>208</v>
      </c>
      <c r="D172" s="204">
        <v>1</v>
      </c>
      <c r="E172" s="205">
        <v>3</v>
      </c>
      <c r="F172" s="205">
        <v>3</v>
      </c>
      <c r="G172" s="205">
        <v>3</v>
      </c>
      <c r="H172" s="206" t="s">
        <v>209</v>
      </c>
      <c r="I172" s="207"/>
      <c r="J172" s="207"/>
    </row>
    <row r="173" spans="1:10" s="208" customFormat="1" ht="38.25" customHeight="1">
      <c r="A173" s="203" t="s">
        <v>410</v>
      </c>
      <c r="B173" s="202" t="s">
        <v>411</v>
      </c>
      <c r="C173" s="203"/>
      <c r="D173" s="204"/>
      <c r="E173" s="205"/>
      <c r="F173" s="205"/>
      <c r="G173" s="205"/>
      <c r="H173" s="206"/>
      <c r="I173" s="207"/>
      <c r="J173" s="207"/>
    </row>
    <row r="174" spans="1:10" s="208" customFormat="1" ht="69.75" customHeight="1">
      <c r="A174" s="203">
        <v>154</v>
      </c>
      <c r="B174" s="206" t="s">
        <v>412</v>
      </c>
      <c r="C174" s="203" t="s">
        <v>342</v>
      </c>
      <c r="D174" s="204">
        <v>1</v>
      </c>
      <c r="E174" s="205">
        <v>4.5</v>
      </c>
      <c r="F174" s="205">
        <v>4.5</v>
      </c>
      <c r="G174" s="205">
        <v>4.5</v>
      </c>
      <c r="H174" s="206" t="s">
        <v>209</v>
      </c>
      <c r="I174" s="207"/>
      <c r="J174" s="207"/>
    </row>
    <row r="175" spans="1:10" s="208" customFormat="1" ht="45" customHeight="1">
      <c r="A175" s="201" t="s">
        <v>413</v>
      </c>
      <c r="B175" s="202" t="s">
        <v>414</v>
      </c>
      <c r="C175" s="203"/>
      <c r="D175" s="204"/>
      <c r="E175" s="205"/>
      <c r="F175" s="205"/>
      <c r="G175" s="205"/>
      <c r="H175" s="206"/>
      <c r="I175" s="207"/>
      <c r="J175" s="207"/>
    </row>
    <row r="176" spans="1:10" s="208" customFormat="1" ht="72.75" customHeight="1">
      <c r="A176" s="203">
        <v>155</v>
      </c>
      <c r="B176" s="206" t="s">
        <v>415</v>
      </c>
      <c r="C176" s="204" t="s">
        <v>213</v>
      </c>
      <c r="D176" s="204">
        <v>1</v>
      </c>
      <c r="E176" s="205">
        <v>69</v>
      </c>
      <c r="F176" s="205">
        <v>69</v>
      </c>
      <c r="G176" s="205">
        <v>69</v>
      </c>
      <c r="H176" s="206" t="s">
        <v>416</v>
      </c>
      <c r="I176" s="207"/>
      <c r="J176" s="207"/>
    </row>
    <row r="177" spans="1:10" s="208" customFormat="1" ht="48" customHeight="1">
      <c r="A177" s="203"/>
      <c r="B177" s="202" t="s">
        <v>417</v>
      </c>
      <c r="C177" s="204"/>
      <c r="D177" s="220">
        <f>SUM(D176)</f>
        <v>1</v>
      </c>
      <c r="E177" s="205">
        <f t="shared" ref="E177:G177" si="3">SUM(E176)</f>
        <v>69</v>
      </c>
      <c r="F177" s="205">
        <f t="shared" si="3"/>
        <v>69</v>
      </c>
      <c r="G177" s="205">
        <f t="shared" si="3"/>
        <v>69</v>
      </c>
      <c r="H177" s="206"/>
      <c r="I177" s="207"/>
      <c r="J177" s="207"/>
    </row>
    <row r="178" spans="1:10" s="223" customFormat="1" ht="48.75" customHeight="1">
      <c r="A178" s="201" t="s">
        <v>410</v>
      </c>
      <c r="B178" s="202" t="s">
        <v>418</v>
      </c>
      <c r="C178" s="201"/>
      <c r="D178" s="220"/>
      <c r="E178" s="201"/>
      <c r="F178" s="201"/>
      <c r="G178" s="201"/>
      <c r="H178" s="202"/>
      <c r="I178" s="222"/>
      <c r="J178" s="222"/>
    </row>
    <row r="179" spans="1:10" s="208" customFormat="1" ht="117.75" customHeight="1">
      <c r="A179" s="203">
        <v>156</v>
      </c>
      <c r="B179" s="206" t="s">
        <v>419</v>
      </c>
      <c r="C179" s="203" t="s">
        <v>219</v>
      </c>
      <c r="D179" s="204">
        <v>1</v>
      </c>
      <c r="E179" s="205">
        <v>75.099999999999994</v>
      </c>
      <c r="F179" s="205">
        <v>75.099999999999994</v>
      </c>
      <c r="G179" s="205">
        <v>75.099999999999994</v>
      </c>
      <c r="H179" s="206" t="s">
        <v>209</v>
      </c>
    </row>
    <row r="180" spans="1:10" s="208" customFormat="1" ht="105.75" customHeight="1">
      <c r="A180" s="203">
        <v>157</v>
      </c>
      <c r="B180" s="209" t="s">
        <v>420</v>
      </c>
      <c r="C180" s="196" t="s">
        <v>251</v>
      </c>
      <c r="D180" s="203">
        <v>1</v>
      </c>
      <c r="E180" s="213">
        <v>4.9400000000000004</v>
      </c>
      <c r="F180" s="213">
        <v>4.3600000000000003</v>
      </c>
      <c r="G180" s="213">
        <v>4.3600000000000003</v>
      </c>
      <c r="H180" s="206" t="s">
        <v>209</v>
      </c>
    </row>
    <row r="181" spans="1:10" s="208" customFormat="1" ht="55.5" customHeight="1">
      <c r="A181" s="203"/>
      <c r="B181" s="197" t="s">
        <v>417</v>
      </c>
      <c r="C181" s="211"/>
      <c r="D181" s="220">
        <f>SUM(D179:D180)</f>
        <v>2</v>
      </c>
      <c r="E181" s="221">
        <f t="shared" ref="E181:G181" si="4">SUM(E179:E180)</f>
        <v>80.039999999999992</v>
      </c>
      <c r="F181" s="221">
        <f t="shared" si="4"/>
        <v>79.459999999999994</v>
      </c>
      <c r="G181" s="221">
        <f t="shared" si="4"/>
        <v>79.459999999999994</v>
      </c>
      <c r="H181" s="206"/>
    </row>
    <row r="182" spans="1:10" s="208" customFormat="1" ht="52.5" customHeight="1">
      <c r="A182" s="201" t="s">
        <v>421</v>
      </c>
      <c r="B182" s="202" t="s">
        <v>422</v>
      </c>
      <c r="C182" s="204"/>
      <c r="D182" s="204"/>
      <c r="E182" s="205"/>
      <c r="F182" s="205"/>
      <c r="G182" s="205"/>
      <c r="H182" s="206"/>
      <c r="I182" s="207"/>
      <c r="J182" s="207"/>
    </row>
    <row r="183" spans="1:10" s="208" customFormat="1" ht="64.5" customHeight="1">
      <c r="A183" s="203">
        <v>158</v>
      </c>
      <c r="B183" s="206" t="s">
        <v>423</v>
      </c>
      <c r="C183" s="204" t="s">
        <v>215</v>
      </c>
      <c r="D183" s="204">
        <v>1</v>
      </c>
      <c r="E183" s="205">
        <v>3.85</v>
      </c>
      <c r="F183" s="205">
        <v>3.51</v>
      </c>
      <c r="G183" s="205">
        <v>3.51</v>
      </c>
      <c r="H183" s="206" t="s">
        <v>209</v>
      </c>
      <c r="I183" s="207"/>
      <c r="J183" s="207"/>
    </row>
    <row r="184" spans="1:10" s="208" customFormat="1" ht="64.5" customHeight="1">
      <c r="A184" s="203"/>
      <c r="B184" s="202" t="s">
        <v>417</v>
      </c>
      <c r="C184" s="204"/>
      <c r="D184" s="204">
        <f>SUM(D183)</f>
        <v>1</v>
      </c>
      <c r="E184" s="205">
        <f t="shared" ref="E184:G184" si="5">SUM(E183)</f>
        <v>3.85</v>
      </c>
      <c r="F184" s="205">
        <f t="shared" si="5"/>
        <v>3.51</v>
      </c>
      <c r="G184" s="205">
        <f t="shared" si="5"/>
        <v>3.51</v>
      </c>
      <c r="H184" s="206"/>
      <c r="I184" s="207"/>
      <c r="J184" s="207"/>
    </row>
    <row r="185" spans="1:10" s="208" customFormat="1" ht="48" customHeight="1">
      <c r="A185" s="201" t="s">
        <v>424</v>
      </c>
      <c r="B185" s="202" t="s">
        <v>425</v>
      </c>
      <c r="C185" s="204"/>
      <c r="D185" s="205"/>
      <c r="E185" s="205"/>
      <c r="F185" s="205"/>
      <c r="G185" s="205"/>
      <c r="H185" s="206"/>
      <c r="I185" s="207"/>
      <c r="J185" s="207"/>
    </row>
    <row r="186" spans="1:10" s="208" customFormat="1" ht="87" customHeight="1">
      <c r="A186" s="203">
        <v>159</v>
      </c>
      <c r="B186" s="206" t="s">
        <v>426</v>
      </c>
      <c r="C186" s="204" t="s">
        <v>217</v>
      </c>
      <c r="D186" s="203">
        <v>1</v>
      </c>
      <c r="E186" s="205">
        <v>3.54</v>
      </c>
      <c r="F186" s="205">
        <v>3.53</v>
      </c>
      <c r="G186" s="205">
        <v>3.53</v>
      </c>
      <c r="H186" s="206" t="s">
        <v>209</v>
      </c>
      <c r="I186" s="207"/>
      <c r="J186" s="207"/>
    </row>
    <row r="187" spans="1:10" s="208" customFormat="1" ht="54" customHeight="1">
      <c r="A187" s="201" t="s">
        <v>427</v>
      </c>
      <c r="B187" s="202" t="s">
        <v>428</v>
      </c>
      <c r="C187" s="204"/>
      <c r="D187" s="205"/>
      <c r="E187" s="205"/>
      <c r="F187" s="205"/>
      <c r="G187" s="205"/>
      <c r="H187" s="206"/>
      <c r="I187" s="207"/>
      <c r="J187" s="207"/>
    </row>
    <row r="188" spans="1:10" s="208" customFormat="1" ht="53.25" customHeight="1">
      <c r="A188" s="203">
        <v>160</v>
      </c>
      <c r="B188" s="212" t="s">
        <v>429</v>
      </c>
      <c r="C188" s="203" t="s">
        <v>237</v>
      </c>
      <c r="D188" s="204">
        <v>1</v>
      </c>
      <c r="E188" s="205">
        <v>4.6100000000000003</v>
      </c>
      <c r="F188" s="205">
        <v>4.03</v>
      </c>
      <c r="G188" s="205">
        <v>4.03</v>
      </c>
      <c r="H188" s="206" t="s">
        <v>209</v>
      </c>
      <c r="I188" s="207"/>
      <c r="J188" s="207"/>
    </row>
    <row r="189" spans="1:10" s="208" customFormat="1" ht="53.25" customHeight="1">
      <c r="A189" s="203">
        <v>161</v>
      </c>
      <c r="B189" s="209" t="s">
        <v>430</v>
      </c>
      <c r="C189" s="208" t="s">
        <v>213</v>
      </c>
      <c r="D189" s="227">
        <v>1</v>
      </c>
      <c r="E189" s="228">
        <v>12.3</v>
      </c>
      <c r="F189" s="205">
        <v>11.59</v>
      </c>
      <c r="G189" s="205">
        <v>11.59</v>
      </c>
      <c r="H189" s="206" t="s">
        <v>209</v>
      </c>
      <c r="I189" s="207"/>
      <c r="J189" s="207"/>
    </row>
    <row r="190" spans="1:10" s="208" customFormat="1" ht="53.25" customHeight="1">
      <c r="A190" s="203"/>
      <c r="B190" s="229" t="s">
        <v>327</v>
      </c>
      <c r="C190" s="201"/>
      <c r="D190" s="230">
        <f>SUM(D188:D189)</f>
        <v>2</v>
      </c>
      <c r="E190" s="231">
        <f t="shared" ref="E190:G190" si="6">SUM(E188:E189)</f>
        <v>16.91</v>
      </c>
      <c r="F190" s="231">
        <f t="shared" si="6"/>
        <v>15.620000000000001</v>
      </c>
      <c r="G190" s="231">
        <f t="shared" si="6"/>
        <v>15.620000000000001</v>
      </c>
      <c r="H190" s="206"/>
      <c r="I190" s="207"/>
      <c r="J190" s="207"/>
    </row>
    <row r="191" spans="1:10" s="194" customFormat="1" ht="33" customHeight="1">
      <c r="A191" s="211"/>
      <c r="B191" s="232" t="s">
        <v>431</v>
      </c>
      <c r="C191" s="198"/>
      <c r="D191" s="233"/>
      <c r="E191" s="213"/>
      <c r="F191" s="213"/>
      <c r="G191" s="205"/>
      <c r="H191" s="206"/>
    </row>
    <row r="192" spans="1:10" s="194" customFormat="1" ht="68.25" customHeight="1">
      <c r="A192" s="211">
        <v>162</v>
      </c>
      <c r="B192" s="214" t="s">
        <v>432</v>
      </c>
      <c r="C192" s="211" t="s">
        <v>95</v>
      </c>
      <c r="D192" s="210">
        <v>1</v>
      </c>
      <c r="E192" s="211">
        <v>9.24</v>
      </c>
      <c r="F192" s="213">
        <v>8.32</v>
      </c>
      <c r="G192" s="213">
        <v>8.32</v>
      </c>
      <c r="H192" s="206" t="s">
        <v>209</v>
      </c>
    </row>
    <row r="193" spans="1:10" s="194" customFormat="1" ht="44.25" customHeight="1">
      <c r="A193" s="196" t="s">
        <v>433</v>
      </c>
      <c r="B193" s="197" t="s">
        <v>434</v>
      </c>
      <c r="C193" s="211"/>
      <c r="D193" s="210"/>
      <c r="E193" s="213"/>
      <c r="F193" s="213"/>
      <c r="G193" s="213"/>
      <c r="H193" s="209"/>
    </row>
    <row r="194" spans="1:10" s="208" customFormat="1" ht="82.5" customHeight="1">
      <c r="A194" s="203">
        <v>163</v>
      </c>
      <c r="B194" s="206" t="s">
        <v>435</v>
      </c>
      <c r="C194" s="203" t="s">
        <v>334</v>
      </c>
      <c r="D194" s="204">
        <v>1</v>
      </c>
      <c r="E194" s="205">
        <v>2.1</v>
      </c>
      <c r="F194" s="205">
        <v>2.1</v>
      </c>
      <c r="G194" s="205">
        <v>2.1</v>
      </c>
      <c r="H194" s="206" t="s">
        <v>209</v>
      </c>
      <c r="I194" s="207"/>
      <c r="J194" s="207"/>
    </row>
    <row r="195" spans="1:10" s="208" customFormat="1" ht="90.75" customHeight="1">
      <c r="A195" s="203">
        <v>164</v>
      </c>
      <c r="B195" s="206" t="s">
        <v>436</v>
      </c>
      <c r="C195" s="203" t="s">
        <v>334</v>
      </c>
      <c r="D195" s="204">
        <v>1</v>
      </c>
      <c r="E195" s="203">
        <v>1.65</v>
      </c>
      <c r="F195" s="203">
        <v>1.65</v>
      </c>
      <c r="G195" s="203">
        <v>1.65</v>
      </c>
      <c r="H195" s="206" t="s">
        <v>209</v>
      </c>
      <c r="I195" s="207"/>
      <c r="J195" s="207"/>
    </row>
    <row r="196" spans="1:10" s="208" customFormat="1" ht="77.25" customHeight="1">
      <c r="A196" s="203">
        <v>165</v>
      </c>
      <c r="B196" s="212" t="s">
        <v>437</v>
      </c>
      <c r="C196" s="203" t="s">
        <v>208</v>
      </c>
      <c r="D196" s="204">
        <v>10</v>
      </c>
      <c r="E196" s="203">
        <v>10.52</v>
      </c>
      <c r="F196" s="203">
        <v>10.52</v>
      </c>
      <c r="G196" s="203">
        <v>10.52</v>
      </c>
      <c r="H196" s="206" t="s">
        <v>209</v>
      </c>
      <c r="I196" s="207"/>
      <c r="J196" s="207"/>
    </row>
    <row r="197" spans="1:10" s="208" customFormat="1" ht="70.5" customHeight="1">
      <c r="A197" s="203">
        <v>166</v>
      </c>
      <c r="B197" s="206" t="s">
        <v>438</v>
      </c>
      <c r="C197" s="203" t="s">
        <v>342</v>
      </c>
      <c r="D197" s="204">
        <v>1</v>
      </c>
      <c r="E197" s="205">
        <v>2.7</v>
      </c>
      <c r="F197" s="205">
        <v>2.7</v>
      </c>
      <c r="G197" s="205">
        <v>2.7</v>
      </c>
      <c r="H197" s="206" t="s">
        <v>209</v>
      </c>
      <c r="I197" s="207"/>
      <c r="J197" s="207"/>
    </row>
    <row r="198" spans="1:10" s="208" customFormat="1" ht="70.5" customHeight="1">
      <c r="A198" s="203">
        <v>167</v>
      </c>
      <c r="B198" s="206" t="s">
        <v>439</v>
      </c>
      <c r="C198" s="203" t="s">
        <v>334</v>
      </c>
      <c r="D198" s="204">
        <v>1</v>
      </c>
      <c r="E198" s="205">
        <v>12</v>
      </c>
      <c r="F198" s="205">
        <v>12</v>
      </c>
      <c r="G198" s="205">
        <v>12</v>
      </c>
      <c r="H198" s="206" t="s">
        <v>209</v>
      </c>
      <c r="I198" s="207"/>
      <c r="J198" s="207"/>
    </row>
    <row r="199" spans="1:10" s="208" customFormat="1" ht="66" customHeight="1">
      <c r="A199" s="203">
        <v>168</v>
      </c>
      <c r="B199" s="206" t="s">
        <v>440</v>
      </c>
      <c r="C199" s="203" t="s">
        <v>208</v>
      </c>
      <c r="D199" s="204">
        <v>6</v>
      </c>
      <c r="E199" s="205">
        <v>5</v>
      </c>
      <c r="F199" s="205">
        <v>5</v>
      </c>
      <c r="G199" s="205">
        <v>5</v>
      </c>
      <c r="H199" s="206" t="s">
        <v>209</v>
      </c>
      <c r="I199" s="207"/>
      <c r="J199" s="207"/>
    </row>
    <row r="200" spans="1:10" s="208" customFormat="1" ht="84" customHeight="1">
      <c r="A200" s="203">
        <v>169</v>
      </c>
      <c r="B200" s="206" t="s">
        <v>441</v>
      </c>
      <c r="C200" s="203" t="s">
        <v>237</v>
      </c>
      <c r="D200" s="204">
        <v>1</v>
      </c>
      <c r="E200" s="205">
        <v>3.79</v>
      </c>
      <c r="F200" s="205">
        <v>3.32</v>
      </c>
      <c r="G200" s="205">
        <v>3.32</v>
      </c>
      <c r="H200" s="206" t="s">
        <v>209</v>
      </c>
      <c r="I200" s="207"/>
      <c r="J200" s="207"/>
    </row>
    <row r="201" spans="1:10" s="194" customFormat="1" ht="72" customHeight="1">
      <c r="A201" s="203">
        <v>170</v>
      </c>
      <c r="B201" s="209" t="s">
        <v>442</v>
      </c>
      <c r="C201" s="210" t="s">
        <v>217</v>
      </c>
      <c r="D201" s="211">
        <v>1</v>
      </c>
      <c r="E201" s="213">
        <v>22.29</v>
      </c>
      <c r="F201" s="213">
        <v>20.059999999999999</v>
      </c>
      <c r="G201" s="213">
        <v>20.059999999999999</v>
      </c>
      <c r="H201" s="206" t="s">
        <v>209</v>
      </c>
    </row>
    <row r="202" spans="1:10" s="194" customFormat="1" ht="62.25" customHeight="1">
      <c r="A202" s="203">
        <v>171</v>
      </c>
      <c r="B202" s="209" t="s">
        <v>443</v>
      </c>
      <c r="C202" s="210" t="s">
        <v>284</v>
      </c>
      <c r="D202" s="211">
        <v>1</v>
      </c>
      <c r="E202" s="211">
        <v>6.09</v>
      </c>
      <c r="F202" s="213">
        <v>6.57</v>
      </c>
      <c r="G202" s="213">
        <v>6.57</v>
      </c>
      <c r="H202" s="206" t="s">
        <v>209</v>
      </c>
    </row>
    <row r="203" spans="1:10" s="194" customFormat="1" ht="99.75" customHeight="1">
      <c r="A203" s="203">
        <v>172</v>
      </c>
      <c r="B203" s="209" t="s">
        <v>444</v>
      </c>
      <c r="C203" s="210" t="s">
        <v>323</v>
      </c>
      <c r="D203" s="234">
        <v>1</v>
      </c>
      <c r="E203" s="213">
        <v>10.220000000000001</v>
      </c>
      <c r="F203" s="213">
        <v>9.18</v>
      </c>
      <c r="G203" s="213">
        <v>9.18</v>
      </c>
      <c r="H203" s="209" t="s">
        <v>445</v>
      </c>
    </row>
    <row r="204" spans="1:10" s="194" customFormat="1" ht="35.25" customHeight="1">
      <c r="A204" s="211"/>
      <c r="B204" s="196" t="s">
        <v>417</v>
      </c>
      <c r="C204" s="198"/>
      <c r="D204" s="198">
        <f>SUM(D194:D203)</f>
        <v>24</v>
      </c>
      <c r="E204" s="233">
        <f t="shared" ref="E204:G204" si="7">SUM(E194:E203)</f>
        <v>76.36</v>
      </c>
      <c r="F204" s="233">
        <f t="shared" si="7"/>
        <v>73.099999999999994</v>
      </c>
      <c r="G204" s="233">
        <f t="shared" si="7"/>
        <v>73.099999999999994</v>
      </c>
      <c r="H204" s="206"/>
    </row>
    <row r="205" spans="1:10" s="194" customFormat="1" ht="39.75" customHeight="1">
      <c r="A205" s="211" t="s">
        <v>446</v>
      </c>
      <c r="B205" s="197" t="s">
        <v>447</v>
      </c>
      <c r="C205" s="211"/>
      <c r="D205" s="210"/>
      <c r="E205" s="213"/>
      <c r="F205" s="213"/>
      <c r="G205" s="213"/>
      <c r="H205" s="209"/>
    </row>
    <row r="206" spans="1:10" s="194" customFormat="1" ht="76.5" customHeight="1">
      <c r="A206" s="203">
        <v>173</v>
      </c>
      <c r="B206" s="206" t="s">
        <v>448</v>
      </c>
      <c r="C206" s="203" t="s">
        <v>342</v>
      </c>
      <c r="D206" s="204">
        <v>1</v>
      </c>
      <c r="E206" s="205">
        <v>1.5</v>
      </c>
      <c r="F206" s="205">
        <v>1.5</v>
      </c>
      <c r="G206" s="205">
        <v>1.5</v>
      </c>
      <c r="H206" s="206" t="s">
        <v>209</v>
      </c>
    </row>
    <row r="207" spans="1:10" s="208" customFormat="1" ht="49.5" customHeight="1">
      <c r="A207" s="203">
        <v>174</v>
      </c>
      <c r="B207" s="206" t="s">
        <v>449</v>
      </c>
      <c r="C207" s="203" t="s">
        <v>342</v>
      </c>
      <c r="D207" s="204">
        <v>1</v>
      </c>
      <c r="E207" s="205">
        <v>1.69</v>
      </c>
      <c r="F207" s="205">
        <v>1.69</v>
      </c>
      <c r="G207" s="205">
        <v>1.69</v>
      </c>
      <c r="H207" s="206" t="s">
        <v>209</v>
      </c>
      <c r="I207" s="207"/>
      <c r="J207" s="207"/>
    </row>
    <row r="208" spans="1:10" s="208" customFormat="1" ht="94.5" customHeight="1">
      <c r="A208" s="203">
        <v>175</v>
      </c>
      <c r="B208" s="206" t="s">
        <v>450</v>
      </c>
      <c r="C208" s="203" t="s">
        <v>251</v>
      </c>
      <c r="D208" s="204">
        <v>1</v>
      </c>
      <c r="E208" s="205">
        <v>0.2</v>
      </c>
      <c r="F208" s="205">
        <v>0.19</v>
      </c>
      <c r="G208" s="205">
        <v>0.19</v>
      </c>
      <c r="H208" s="206" t="s">
        <v>209</v>
      </c>
    </row>
    <row r="209" spans="1:10" s="208" customFormat="1" ht="168.75" customHeight="1">
      <c r="A209" s="203">
        <v>176</v>
      </c>
      <c r="B209" s="209" t="s">
        <v>451</v>
      </c>
      <c r="C209" s="211" t="s">
        <v>302</v>
      </c>
      <c r="D209" s="203">
        <v>1</v>
      </c>
      <c r="E209" s="213">
        <v>3.55</v>
      </c>
      <c r="F209" s="213">
        <v>3.19</v>
      </c>
      <c r="G209" s="205">
        <v>2.5499999999999998</v>
      </c>
      <c r="H209" s="235" t="s">
        <v>452</v>
      </c>
    </row>
    <row r="210" spans="1:10" s="208" customFormat="1" ht="111.75" customHeight="1">
      <c r="A210" s="203">
        <v>177</v>
      </c>
      <c r="B210" s="209" t="s">
        <v>453</v>
      </c>
      <c r="C210" s="211" t="s">
        <v>284</v>
      </c>
      <c r="D210" s="211">
        <v>1</v>
      </c>
      <c r="E210" s="211">
        <v>19.28</v>
      </c>
      <c r="F210" s="203">
        <v>17.329999999999998</v>
      </c>
      <c r="G210" s="205">
        <v>17.329999999999998</v>
      </c>
      <c r="H210" s="209" t="s">
        <v>454</v>
      </c>
    </row>
    <row r="211" spans="1:10" s="208" customFormat="1" ht="228.75" customHeight="1">
      <c r="A211" s="203">
        <v>178</v>
      </c>
      <c r="B211" s="209" t="s">
        <v>455</v>
      </c>
      <c r="C211" s="211" t="s">
        <v>273</v>
      </c>
      <c r="D211" s="203">
        <v>1</v>
      </c>
      <c r="E211" s="213">
        <v>10.8</v>
      </c>
      <c r="F211" s="213">
        <v>9.6199999999999992</v>
      </c>
      <c r="G211" s="213">
        <v>9.6199999999999992</v>
      </c>
      <c r="H211" s="209" t="s">
        <v>456</v>
      </c>
    </row>
    <row r="212" spans="1:10" s="208" customFormat="1" ht="209.25" customHeight="1">
      <c r="A212" s="203">
        <v>179</v>
      </c>
      <c r="B212" s="209" t="s">
        <v>457</v>
      </c>
      <c r="C212" s="211" t="s">
        <v>273</v>
      </c>
      <c r="D212" s="211">
        <v>1</v>
      </c>
      <c r="E212" s="213">
        <v>8.35</v>
      </c>
      <c r="F212" s="211">
        <v>7.45</v>
      </c>
      <c r="G212" s="211">
        <v>7.45</v>
      </c>
      <c r="H212" s="214" t="s">
        <v>458</v>
      </c>
    </row>
    <row r="213" spans="1:10" s="208" customFormat="1" ht="48" customHeight="1">
      <c r="A213" s="201"/>
      <c r="B213" s="202" t="s">
        <v>459</v>
      </c>
      <c r="C213" s="201"/>
      <c r="D213" s="220">
        <f>SUM(D206:D212)</f>
        <v>7</v>
      </c>
      <c r="E213" s="221">
        <f t="shared" ref="E213:G213" si="8">SUM(E206:E212)</f>
        <v>45.37</v>
      </c>
      <c r="F213" s="221">
        <f t="shared" si="8"/>
        <v>40.97</v>
      </c>
      <c r="G213" s="221">
        <f t="shared" si="8"/>
        <v>40.33</v>
      </c>
      <c r="H213" s="202"/>
      <c r="I213" s="207"/>
      <c r="J213" s="207"/>
    </row>
    <row r="214" spans="1:10" s="208" customFormat="1" ht="48" customHeight="1">
      <c r="A214" s="392" t="s">
        <v>460</v>
      </c>
      <c r="B214" s="393"/>
      <c r="C214" s="201"/>
      <c r="D214" s="220"/>
      <c r="E214" s="221"/>
      <c r="F214" s="221"/>
      <c r="G214" s="221"/>
      <c r="H214" s="202"/>
      <c r="I214" s="207"/>
      <c r="J214" s="207"/>
    </row>
    <row r="215" spans="1:10" s="208" customFormat="1" ht="68.25" customHeight="1">
      <c r="A215" s="201">
        <v>180</v>
      </c>
      <c r="B215" s="236" t="s">
        <v>461</v>
      </c>
      <c r="C215" s="203" t="s">
        <v>215</v>
      </c>
      <c r="D215" s="220">
        <v>1</v>
      </c>
      <c r="E215" s="221">
        <v>13.73</v>
      </c>
      <c r="F215" s="221">
        <v>6.27</v>
      </c>
      <c r="G215" s="221">
        <v>6.27</v>
      </c>
      <c r="H215" s="209" t="s">
        <v>462</v>
      </c>
      <c r="I215" s="207"/>
      <c r="J215" s="207"/>
    </row>
    <row r="216" spans="1:10" s="208" customFormat="1" ht="110.25" customHeight="1">
      <c r="A216" s="201">
        <v>181</v>
      </c>
      <c r="B216" s="209" t="s">
        <v>463</v>
      </c>
      <c r="C216" s="203" t="s">
        <v>217</v>
      </c>
      <c r="D216" s="220">
        <v>1</v>
      </c>
      <c r="E216" s="221">
        <v>2.69</v>
      </c>
      <c r="F216" s="221">
        <v>2.42</v>
      </c>
      <c r="G216" s="221">
        <v>2.42</v>
      </c>
      <c r="H216" s="209" t="s">
        <v>464</v>
      </c>
      <c r="I216" s="207"/>
      <c r="J216" s="207"/>
    </row>
    <row r="217" spans="1:10" s="208" customFormat="1" ht="48" customHeight="1">
      <c r="A217" s="201"/>
      <c r="B217" s="202" t="s">
        <v>459</v>
      </c>
      <c r="C217" s="201"/>
      <c r="D217" s="220">
        <f>SUM(D215:D216)</f>
        <v>2</v>
      </c>
      <c r="E217" s="221">
        <f t="shared" ref="E217:G217" si="9">SUM(E215:E216)</f>
        <v>16.420000000000002</v>
      </c>
      <c r="F217" s="221">
        <f t="shared" si="9"/>
        <v>8.69</v>
      </c>
      <c r="G217" s="221">
        <f t="shared" si="9"/>
        <v>8.69</v>
      </c>
      <c r="H217" s="202"/>
      <c r="I217" s="207"/>
      <c r="J217" s="207"/>
    </row>
    <row r="218" spans="1:10" ht="42" customHeight="1">
      <c r="A218" s="196"/>
      <c r="B218" s="197" t="s">
        <v>465</v>
      </c>
      <c r="C218" s="196"/>
      <c r="D218" s="198">
        <f>D213+D204+D192+D188+D186+D183+D181+D176+D174+D172+D170+D168+D164+D157+D151+D142+D98</f>
        <v>328</v>
      </c>
      <c r="E218" s="233">
        <f>E213+E204+E188+E186+E183+E179+E176+E174+E172+E170+E168+E164+E157+E151+E142+E98</f>
        <v>1073.8600000000001</v>
      </c>
      <c r="F218" s="233">
        <f>F213+F204+F188+F186+F183+F179+F176+F174+F172+F170+F168+F164+F157+F151+F142+F98</f>
        <v>1022.9599999999998</v>
      </c>
      <c r="G218" s="233">
        <f>G213+G204+G188+G186+G183+G179+G176+G174+G172+G170+G168+G164+G157+G151+G142+G98</f>
        <v>1015.5699999999999</v>
      </c>
      <c r="H218" s="197"/>
    </row>
    <row r="219" spans="1:10" ht="42" customHeight="1">
      <c r="A219" s="196"/>
      <c r="B219" s="197" t="s">
        <v>466</v>
      </c>
      <c r="C219" s="211"/>
      <c r="D219" s="210"/>
      <c r="E219" s="213"/>
      <c r="F219" s="213"/>
      <c r="G219" s="213"/>
      <c r="H219" s="209"/>
    </row>
    <row r="220" spans="1:10" ht="72" customHeight="1">
      <c r="A220" s="211">
        <v>182</v>
      </c>
      <c r="B220" s="209" t="s">
        <v>467</v>
      </c>
      <c r="C220" s="211" t="s">
        <v>215</v>
      </c>
      <c r="D220" s="210">
        <v>1</v>
      </c>
      <c r="E220" s="213">
        <v>13.72</v>
      </c>
      <c r="F220" s="211">
        <v>13.72</v>
      </c>
      <c r="G220" s="211">
        <v>13.32</v>
      </c>
      <c r="H220" s="209" t="s">
        <v>416</v>
      </c>
    </row>
    <row r="221" spans="1:10" ht="72" customHeight="1">
      <c r="A221" s="211">
        <v>183</v>
      </c>
      <c r="B221" s="209" t="s">
        <v>468</v>
      </c>
      <c r="C221" s="211" t="s">
        <v>215</v>
      </c>
      <c r="D221" s="210">
        <v>1</v>
      </c>
      <c r="E221" s="213">
        <v>15.95</v>
      </c>
      <c r="F221" s="211">
        <v>15.95</v>
      </c>
      <c r="G221" s="211">
        <v>15.38</v>
      </c>
      <c r="H221" s="209" t="s">
        <v>416</v>
      </c>
    </row>
    <row r="222" spans="1:10" ht="72" customHeight="1">
      <c r="A222" s="211">
        <v>184</v>
      </c>
      <c r="B222" s="209" t="s">
        <v>469</v>
      </c>
      <c r="C222" s="211" t="s">
        <v>215</v>
      </c>
      <c r="D222" s="210">
        <v>1</v>
      </c>
      <c r="E222" s="213">
        <v>5.93</v>
      </c>
      <c r="F222" s="211">
        <v>5.93</v>
      </c>
      <c r="G222" s="211">
        <v>5.92</v>
      </c>
      <c r="H222" s="209" t="s">
        <v>416</v>
      </c>
    </row>
    <row r="223" spans="1:10" ht="72" customHeight="1">
      <c r="A223" s="211">
        <v>185</v>
      </c>
      <c r="B223" s="209" t="s">
        <v>470</v>
      </c>
      <c r="C223" s="211" t="s">
        <v>215</v>
      </c>
      <c r="D223" s="210">
        <v>1</v>
      </c>
      <c r="E223" s="213">
        <v>5.51</v>
      </c>
      <c r="F223" s="211">
        <v>5.51</v>
      </c>
      <c r="G223" s="211">
        <v>5.34</v>
      </c>
      <c r="H223" s="209" t="s">
        <v>416</v>
      </c>
    </row>
    <row r="224" spans="1:10" ht="72" customHeight="1">
      <c r="A224" s="211">
        <v>186</v>
      </c>
      <c r="B224" s="209" t="s">
        <v>471</v>
      </c>
      <c r="C224" s="211" t="s">
        <v>215</v>
      </c>
      <c r="D224" s="210">
        <v>1</v>
      </c>
      <c r="E224" s="213">
        <v>9.2100000000000009</v>
      </c>
      <c r="F224" s="211">
        <v>9.2100000000000009</v>
      </c>
      <c r="G224" s="211">
        <v>8.9499999999999993</v>
      </c>
      <c r="H224" s="209" t="s">
        <v>416</v>
      </c>
    </row>
    <row r="225" spans="1:8" s="194" customFormat="1" ht="93">
      <c r="A225" s="211">
        <v>187</v>
      </c>
      <c r="B225" s="209" t="s">
        <v>472</v>
      </c>
      <c r="C225" s="211" t="s">
        <v>215</v>
      </c>
      <c r="D225" s="210">
        <v>1</v>
      </c>
      <c r="E225" s="213">
        <v>20.49</v>
      </c>
      <c r="F225" s="211">
        <v>20.49</v>
      </c>
      <c r="G225" s="211">
        <v>19.47</v>
      </c>
      <c r="H225" s="209" t="s">
        <v>416</v>
      </c>
    </row>
    <row r="226" spans="1:8" s="194" customFormat="1" ht="46.5">
      <c r="A226" s="211">
        <v>188</v>
      </c>
      <c r="B226" s="209" t="s">
        <v>473</v>
      </c>
      <c r="C226" s="211" t="s">
        <v>215</v>
      </c>
      <c r="D226" s="210">
        <v>1</v>
      </c>
      <c r="E226" s="213">
        <v>8.1</v>
      </c>
      <c r="F226" s="213">
        <v>8.1</v>
      </c>
      <c r="G226" s="211">
        <v>7.86</v>
      </c>
      <c r="H226" s="209" t="s">
        <v>416</v>
      </c>
    </row>
    <row r="227" spans="1:8" s="194" customFormat="1" ht="46.5">
      <c r="A227" s="211">
        <v>189</v>
      </c>
      <c r="B227" s="209" t="s">
        <v>474</v>
      </c>
      <c r="C227" s="211" t="s">
        <v>215</v>
      </c>
      <c r="D227" s="210">
        <v>1</v>
      </c>
      <c r="E227" s="213">
        <v>4.4400000000000004</v>
      </c>
      <c r="F227" s="211">
        <v>4.4400000000000004</v>
      </c>
      <c r="G227" s="211">
        <v>4.33</v>
      </c>
      <c r="H227" s="209" t="s">
        <v>416</v>
      </c>
    </row>
    <row r="228" spans="1:8" s="194" customFormat="1" ht="46.5">
      <c r="A228" s="211">
        <v>190</v>
      </c>
      <c r="B228" s="209" t="s">
        <v>475</v>
      </c>
      <c r="C228" s="211" t="s">
        <v>215</v>
      </c>
      <c r="D228" s="210">
        <v>1</v>
      </c>
      <c r="E228" s="213">
        <v>1.5</v>
      </c>
      <c r="F228" s="213">
        <v>1.5</v>
      </c>
      <c r="G228" s="211">
        <v>1.46</v>
      </c>
      <c r="H228" s="209" t="s">
        <v>416</v>
      </c>
    </row>
    <row r="229" spans="1:8" s="194" customFormat="1" ht="46.5">
      <c r="A229" s="211">
        <v>191</v>
      </c>
      <c r="B229" s="209" t="s">
        <v>476</v>
      </c>
      <c r="C229" s="211" t="s">
        <v>215</v>
      </c>
      <c r="D229" s="210">
        <v>1</v>
      </c>
      <c r="E229" s="213">
        <v>1.32</v>
      </c>
      <c r="F229" s="211">
        <v>1.32</v>
      </c>
      <c r="G229" s="211">
        <v>1.29</v>
      </c>
      <c r="H229" s="209" t="s">
        <v>416</v>
      </c>
    </row>
    <row r="230" spans="1:8" s="194" customFormat="1" ht="46.5">
      <c r="A230" s="211">
        <v>192</v>
      </c>
      <c r="B230" s="209" t="s">
        <v>477</v>
      </c>
      <c r="C230" s="211" t="s">
        <v>215</v>
      </c>
      <c r="D230" s="210">
        <v>1</v>
      </c>
      <c r="E230" s="213">
        <v>38.520000000000003</v>
      </c>
      <c r="F230" s="211">
        <v>38.520000000000003</v>
      </c>
      <c r="G230" s="211">
        <v>38.520000000000003</v>
      </c>
      <c r="H230" s="209" t="s">
        <v>416</v>
      </c>
    </row>
    <row r="231" spans="1:8" s="194" customFormat="1" ht="46.5">
      <c r="A231" s="211">
        <v>193</v>
      </c>
      <c r="B231" s="209" t="s">
        <v>478</v>
      </c>
      <c r="C231" s="211" t="s">
        <v>217</v>
      </c>
      <c r="D231" s="210">
        <v>1</v>
      </c>
      <c r="E231" s="213">
        <v>6.57</v>
      </c>
      <c r="F231" s="211">
        <v>6.57</v>
      </c>
      <c r="G231" s="211">
        <v>6.38</v>
      </c>
      <c r="H231" s="209" t="s">
        <v>416</v>
      </c>
    </row>
    <row r="232" spans="1:8" s="194" customFormat="1" ht="46.5">
      <c r="A232" s="211">
        <v>194</v>
      </c>
      <c r="B232" s="209" t="s">
        <v>479</v>
      </c>
      <c r="C232" s="211" t="s">
        <v>217</v>
      </c>
      <c r="D232" s="210">
        <v>1</v>
      </c>
      <c r="E232" s="213">
        <v>1.31</v>
      </c>
      <c r="F232" s="211">
        <v>1.31</v>
      </c>
      <c r="G232" s="211">
        <v>1.31</v>
      </c>
      <c r="H232" s="209" t="s">
        <v>416</v>
      </c>
    </row>
    <row r="233" spans="1:8" s="194" customFormat="1" ht="69.75">
      <c r="A233" s="211">
        <v>195</v>
      </c>
      <c r="B233" s="209" t="s">
        <v>480</v>
      </c>
      <c r="C233" s="211" t="s">
        <v>217</v>
      </c>
      <c r="D233" s="210">
        <v>1</v>
      </c>
      <c r="E233" s="213">
        <v>9.9499999999999993</v>
      </c>
      <c r="F233" s="211">
        <v>9.9499999999999993</v>
      </c>
      <c r="G233" s="211">
        <v>9.66</v>
      </c>
      <c r="H233" s="209" t="s">
        <v>416</v>
      </c>
    </row>
    <row r="234" spans="1:8" s="194" customFormat="1" ht="46.5">
      <c r="A234" s="211">
        <v>196</v>
      </c>
      <c r="B234" s="209" t="s">
        <v>481</v>
      </c>
      <c r="C234" s="211" t="s">
        <v>217</v>
      </c>
      <c r="D234" s="210">
        <v>1</v>
      </c>
      <c r="E234" s="213">
        <v>1.32</v>
      </c>
      <c r="F234" s="211">
        <v>1.32</v>
      </c>
      <c r="G234" s="211">
        <v>1.31</v>
      </c>
      <c r="H234" s="209" t="s">
        <v>416</v>
      </c>
    </row>
    <row r="235" spans="1:8" s="194" customFormat="1" ht="46.5">
      <c r="A235" s="211">
        <v>197</v>
      </c>
      <c r="B235" s="209" t="s">
        <v>482</v>
      </c>
      <c r="C235" s="211" t="s">
        <v>217</v>
      </c>
      <c r="D235" s="210">
        <v>1</v>
      </c>
      <c r="E235" s="213">
        <v>2.5</v>
      </c>
      <c r="F235" s="213">
        <v>2.5</v>
      </c>
      <c r="G235" s="211">
        <v>2.46</v>
      </c>
      <c r="H235" s="209" t="s">
        <v>416</v>
      </c>
    </row>
    <row r="236" spans="1:8" s="194" customFormat="1" ht="46.5">
      <c r="A236" s="211">
        <v>198</v>
      </c>
      <c r="B236" s="209" t="s">
        <v>483</v>
      </c>
      <c r="C236" s="211" t="s">
        <v>217</v>
      </c>
      <c r="D236" s="210">
        <v>1</v>
      </c>
      <c r="E236" s="213">
        <v>6.3</v>
      </c>
      <c r="F236" s="213">
        <v>6.3</v>
      </c>
      <c r="G236" s="211">
        <v>6.25</v>
      </c>
      <c r="H236" s="209" t="s">
        <v>416</v>
      </c>
    </row>
    <row r="237" spans="1:8" s="194" customFormat="1" ht="46.5">
      <c r="A237" s="211">
        <v>199</v>
      </c>
      <c r="B237" s="209" t="s">
        <v>484</v>
      </c>
      <c r="C237" s="211" t="s">
        <v>217</v>
      </c>
      <c r="D237" s="210">
        <v>1</v>
      </c>
      <c r="E237" s="213">
        <v>9</v>
      </c>
      <c r="F237" s="213">
        <v>9</v>
      </c>
      <c r="G237" s="211">
        <v>8.8800000000000008</v>
      </c>
      <c r="H237" s="209" t="s">
        <v>416</v>
      </c>
    </row>
    <row r="238" spans="1:8" s="194" customFormat="1" ht="46.5">
      <c r="A238" s="211">
        <v>200</v>
      </c>
      <c r="B238" s="209" t="s">
        <v>485</v>
      </c>
      <c r="C238" s="211" t="s">
        <v>217</v>
      </c>
      <c r="D238" s="210">
        <v>1</v>
      </c>
      <c r="E238" s="213">
        <v>43.85</v>
      </c>
      <c r="F238" s="211">
        <v>43.85</v>
      </c>
      <c r="G238" s="211">
        <v>43.85</v>
      </c>
      <c r="H238" s="209" t="s">
        <v>416</v>
      </c>
    </row>
    <row r="239" spans="1:8" s="194" customFormat="1" ht="46.5">
      <c r="A239" s="211">
        <v>201</v>
      </c>
      <c r="B239" s="209" t="s">
        <v>486</v>
      </c>
      <c r="C239" s="211" t="s">
        <v>217</v>
      </c>
      <c r="D239" s="210">
        <v>1</v>
      </c>
      <c r="E239" s="213">
        <v>8.1300000000000008</v>
      </c>
      <c r="F239" s="211">
        <v>8.1300000000000008</v>
      </c>
      <c r="G239" s="211">
        <v>8.1300000000000008</v>
      </c>
      <c r="H239" s="209" t="s">
        <v>416</v>
      </c>
    </row>
    <row r="240" spans="1:8" s="194" customFormat="1" ht="69.75">
      <c r="A240" s="211">
        <v>202</v>
      </c>
      <c r="B240" s="209" t="s">
        <v>487</v>
      </c>
      <c r="C240" s="211" t="s">
        <v>217</v>
      </c>
      <c r="D240" s="210">
        <v>1</v>
      </c>
      <c r="E240" s="213">
        <v>1.44</v>
      </c>
      <c r="F240" s="211">
        <v>1.44</v>
      </c>
      <c r="G240" s="213">
        <v>1.4</v>
      </c>
      <c r="H240" s="209" t="s">
        <v>416</v>
      </c>
    </row>
    <row r="241" spans="1:8" ht="55.5" customHeight="1">
      <c r="A241" s="211">
        <v>203</v>
      </c>
      <c r="B241" s="209" t="s">
        <v>488</v>
      </c>
      <c r="C241" s="211" t="s">
        <v>237</v>
      </c>
      <c r="D241" s="210">
        <v>1</v>
      </c>
      <c r="E241" s="213">
        <v>2.4700000000000002</v>
      </c>
      <c r="F241" s="211">
        <v>2.4700000000000002</v>
      </c>
      <c r="G241" s="211">
        <v>2.41</v>
      </c>
      <c r="H241" s="209" t="s">
        <v>416</v>
      </c>
    </row>
    <row r="242" spans="1:8" ht="49.5" customHeight="1">
      <c r="A242" s="211">
        <v>204</v>
      </c>
      <c r="B242" s="209" t="s">
        <v>489</v>
      </c>
      <c r="C242" s="211" t="s">
        <v>237</v>
      </c>
      <c r="D242" s="210">
        <v>1</v>
      </c>
      <c r="E242" s="213">
        <v>8.64</v>
      </c>
      <c r="F242" s="211">
        <v>8.64</v>
      </c>
      <c r="G242" s="211">
        <v>8.56</v>
      </c>
      <c r="H242" s="209" t="s">
        <v>416</v>
      </c>
    </row>
    <row r="243" spans="1:8" ht="68.25" customHeight="1">
      <c r="A243" s="211">
        <v>205</v>
      </c>
      <c r="B243" s="212" t="s">
        <v>490</v>
      </c>
      <c r="C243" s="211" t="s">
        <v>215</v>
      </c>
      <c r="D243" s="210">
        <v>1</v>
      </c>
      <c r="E243" s="205">
        <v>14.5</v>
      </c>
      <c r="F243" s="211">
        <v>14.45</v>
      </c>
      <c r="G243" s="211">
        <v>14.08</v>
      </c>
      <c r="H243" s="209" t="s">
        <v>416</v>
      </c>
    </row>
    <row r="244" spans="1:8" ht="57" customHeight="1">
      <c r="A244" s="211">
        <v>206</v>
      </c>
      <c r="B244" s="209" t="s">
        <v>491</v>
      </c>
      <c r="C244" s="211" t="s">
        <v>217</v>
      </c>
      <c r="D244" s="210">
        <v>1</v>
      </c>
      <c r="E244" s="213">
        <v>4.1399999999999997</v>
      </c>
      <c r="F244" s="211">
        <v>4.1399999999999997</v>
      </c>
      <c r="G244" s="211">
        <v>4.1399999999999997</v>
      </c>
      <c r="H244" s="209" t="s">
        <v>416</v>
      </c>
    </row>
    <row r="245" spans="1:8" ht="62.25" customHeight="1">
      <c r="A245" s="211">
        <v>207</v>
      </c>
      <c r="B245" s="209" t="s">
        <v>492</v>
      </c>
      <c r="C245" s="211" t="s">
        <v>217</v>
      </c>
      <c r="D245" s="210">
        <v>1</v>
      </c>
      <c r="E245" s="213">
        <v>4.1399999999999997</v>
      </c>
      <c r="F245" s="211">
        <v>4.1399999999999997</v>
      </c>
      <c r="G245" s="211">
        <v>4.1399999999999997</v>
      </c>
      <c r="H245" s="209" t="s">
        <v>416</v>
      </c>
    </row>
    <row r="246" spans="1:8" ht="60.75" customHeight="1">
      <c r="A246" s="211">
        <v>208</v>
      </c>
      <c r="B246" s="209" t="s">
        <v>493</v>
      </c>
      <c r="C246" s="211" t="s">
        <v>215</v>
      </c>
      <c r="D246" s="210">
        <v>1</v>
      </c>
      <c r="E246" s="213">
        <v>23.73</v>
      </c>
      <c r="F246" s="213">
        <v>23.73</v>
      </c>
      <c r="G246" s="213">
        <v>22.46</v>
      </c>
      <c r="H246" s="209" t="s">
        <v>416</v>
      </c>
    </row>
    <row r="247" spans="1:8" ht="72" customHeight="1">
      <c r="A247" s="211">
        <v>209</v>
      </c>
      <c r="B247" s="209" t="s">
        <v>494</v>
      </c>
      <c r="C247" s="211" t="s">
        <v>215</v>
      </c>
      <c r="D247" s="210">
        <v>1</v>
      </c>
      <c r="E247" s="213">
        <v>19.39</v>
      </c>
      <c r="F247" s="213">
        <v>19.39</v>
      </c>
      <c r="G247" s="213">
        <v>17.920000000000002</v>
      </c>
      <c r="H247" s="209" t="s">
        <v>416</v>
      </c>
    </row>
    <row r="248" spans="1:8" ht="72" customHeight="1">
      <c r="A248" s="211">
        <v>210</v>
      </c>
      <c r="B248" s="209" t="s">
        <v>495</v>
      </c>
      <c r="C248" s="211" t="s">
        <v>217</v>
      </c>
      <c r="D248" s="210">
        <v>1</v>
      </c>
      <c r="E248" s="213">
        <v>11</v>
      </c>
      <c r="F248" s="213">
        <v>11</v>
      </c>
      <c r="G248" s="213">
        <v>10.82</v>
      </c>
      <c r="H248" s="209" t="s">
        <v>416</v>
      </c>
    </row>
    <row r="249" spans="1:8" ht="72" customHeight="1">
      <c r="A249" s="211">
        <v>211</v>
      </c>
      <c r="B249" s="209" t="s">
        <v>496</v>
      </c>
      <c r="C249" s="211" t="s">
        <v>217</v>
      </c>
      <c r="D249" s="210">
        <v>1</v>
      </c>
      <c r="E249" s="213">
        <v>7.58</v>
      </c>
      <c r="F249" s="213">
        <v>7.58</v>
      </c>
      <c r="G249" s="213">
        <v>7.27</v>
      </c>
      <c r="H249" s="209" t="s">
        <v>416</v>
      </c>
    </row>
    <row r="250" spans="1:8" ht="72" customHeight="1">
      <c r="A250" s="211">
        <v>212</v>
      </c>
      <c r="B250" s="209" t="s">
        <v>497</v>
      </c>
      <c r="C250" s="211" t="s">
        <v>237</v>
      </c>
      <c r="D250" s="210">
        <v>1</v>
      </c>
      <c r="E250" s="213">
        <v>5.34</v>
      </c>
      <c r="F250" s="213">
        <v>5.34</v>
      </c>
      <c r="G250" s="213">
        <v>5.23</v>
      </c>
      <c r="H250" s="211" t="s">
        <v>416</v>
      </c>
    </row>
    <row r="251" spans="1:8" ht="152.25" customHeight="1">
      <c r="A251" s="211">
        <v>213</v>
      </c>
      <c r="B251" s="209" t="s">
        <v>498</v>
      </c>
      <c r="C251" s="210" t="s">
        <v>237</v>
      </c>
      <c r="D251" s="211">
        <v>1</v>
      </c>
      <c r="E251" s="213">
        <v>26.5</v>
      </c>
      <c r="F251" s="213">
        <v>26.5</v>
      </c>
      <c r="G251" s="213">
        <v>25.71</v>
      </c>
      <c r="H251" s="211" t="s">
        <v>416</v>
      </c>
    </row>
    <row r="252" spans="1:8" ht="58.5" customHeight="1">
      <c r="A252" s="211">
        <v>214</v>
      </c>
      <c r="B252" s="214" t="s">
        <v>499</v>
      </c>
      <c r="C252" s="211" t="s">
        <v>217</v>
      </c>
      <c r="D252" s="210">
        <v>1</v>
      </c>
      <c r="E252" s="213">
        <v>3.28</v>
      </c>
      <c r="F252" s="213">
        <v>3.28</v>
      </c>
      <c r="G252" s="213">
        <v>2.5499999999999998</v>
      </c>
      <c r="H252" s="203" t="s">
        <v>209</v>
      </c>
    </row>
    <row r="253" spans="1:8" ht="68.25" customHeight="1">
      <c r="A253" s="211">
        <v>215</v>
      </c>
      <c r="B253" s="214" t="s">
        <v>500</v>
      </c>
      <c r="C253" s="211" t="s">
        <v>215</v>
      </c>
      <c r="D253" s="210">
        <v>1</v>
      </c>
      <c r="E253" s="213">
        <v>14.43</v>
      </c>
      <c r="F253" s="213">
        <v>13.93</v>
      </c>
      <c r="G253" s="213">
        <v>14.01</v>
      </c>
      <c r="H253" s="203" t="s">
        <v>209</v>
      </c>
    </row>
    <row r="254" spans="1:8" ht="59.25" customHeight="1">
      <c r="A254" s="211">
        <v>216</v>
      </c>
      <c r="B254" s="214" t="s">
        <v>501</v>
      </c>
      <c r="C254" s="211" t="s">
        <v>215</v>
      </c>
      <c r="D254" s="210">
        <v>1</v>
      </c>
      <c r="E254" s="213">
        <v>18.440000000000001</v>
      </c>
      <c r="F254" s="213">
        <v>18.440000000000001</v>
      </c>
      <c r="G254" s="213">
        <v>18.260000000000002</v>
      </c>
      <c r="H254" s="203" t="s">
        <v>209</v>
      </c>
    </row>
    <row r="255" spans="1:8" ht="72" customHeight="1">
      <c r="A255" s="211">
        <v>217</v>
      </c>
      <c r="B255" s="214" t="s">
        <v>502</v>
      </c>
      <c r="C255" s="211" t="s">
        <v>217</v>
      </c>
      <c r="D255" s="210">
        <v>1</v>
      </c>
      <c r="E255" s="213">
        <v>11.69</v>
      </c>
      <c r="F255" s="213">
        <v>11.69</v>
      </c>
      <c r="G255" s="213">
        <v>10.36</v>
      </c>
      <c r="H255" s="203" t="s">
        <v>209</v>
      </c>
    </row>
    <row r="256" spans="1:8" ht="72" customHeight="1">
      <c r="A256" s="211">
        <v>218</v>
      </c>
      <c r="B256" s="214" t="s">
        <v>503</v>
      </c>
      <c r="C256" s="210" t="s">
        <v>217</v>
      </c>
      <c r="D256" s="210">
        <v>1</v>
      </c>
      <c r="E256" s="213">
        <v>15.59</v>
      </c>
      <c r="F256" s="213">
        <v>15.59</v>
      </c>
      <c r="G256" s="213">
        <v>15.19</v>
      </c>
      <c r="H256" s="203" t="s">
        <v>209</v>
      </c>
    </row>
    <row r="257" spans="1:8" ht="72" customHeight="1">
      <c r="A257" s="211">
        <v>219</v>
      </c>
      <c r="B257" s="209" t="s">
        <v>504</v>
      </c>
      <c r="C257" s="210" t="s">
        <v>95</v>
      </c>
      <c r="D257" s="210">
        <v>1</v>
      </c>
      <c r="E257" s="213">
        <v>5.2</v>
      </c>
      <c r="F257" s="213">
        <v>2.6</v>
      </c>
      <c r="G257" s="213">
        <v>3.62</v>
      </c>
      <c r="H257" s="203" t="s">
        <v>209</v>
      </c>
    </row>
    <row r="258" spans="1:8" ht="72" customHeight="1">
      <c r="A258" s="211">
        <v>220</v>
      </c>
      <c r="B258" s="209" t="s">
        <v>505</v>
      </c>
      <c r="C258" s="210" t="s">
        <v>95</v>
      </c>
      <c r="D258" s="210">
        <v>1</v>
      </c>
      <c r="E258" s="213">
        <v>10.83</v>
      </c>
      <c r="F258" s="213">
        <v>5.41</v>
      </c>
      <c r="G258" s="213">
        <v>10.83</v>
      </c>
      <c r="H258" s="203" t="s">
        <v>209</v>
      </c>
    </row>
    <row r="259" spans="1:8" ht="72" customHeight="1">
      <c r="A259" s="211">
        <v>221</v>
      </c>
      <c r="B259" s="214" t="s">
        <v>506</v>
      </c>
      <c r="C259" s="210" t="s">
        <v>215</v>
      </c>
      <c r="D259" s="210">
        <v>1</v>
      </c>
      <c r="E259" s="213">
        <v>10</v>
      </c>
      <c r="F259" s="213">
        <v>10</v>
      </c>
      <c r="G259" s="213">
        <v>9.6999999999999993</v>
      </c>
      <c r="H259" s="203" t="s">
        <v>209</v>
      </c>
    </row>
    <row r="260" spans="1:8" ht="72" customHeight="1">
      <c r="A260" s="211">
        <v>222</v>
      </c>
      <c r="B260" s="214" t="s">
        <v>507</v>
      </c>
      <c r="C260" s="211" t="s">
        <v>215</v>
      </c>
      <c r="D260" s="210">
        <v>1</v>
      </c>
      <c r="E260" s="213">
        <v>23.12</v>
      </c>
      <c r="F260" s="213">
        <v>23.12</v>
      </c>
      <c r="G260" s="213">
        <v>22.99</v>
      </c>
      <c r="H260" s="203" t="s">
        <v>209</v>
      </c>
    </row>
    <row r="261" spans="1:8" ht="103.5" customHeight="1">
      <c r="A261" s="211">
        <v>223</v>
      </c>
      <c r="B261" s="209" t="s">
        <v>508</v>
      </c>
      <c r="C261" s="211" t="s">
        <v>273</v>
      </c>
      <c r="D261" s="210">
        <v>1</v>
      </c>
      <c r="E261" s="213">
        <v>21.21</v>
      </c>
      <c r="F261" s="213">
        <v>10.61</v>
      </c>
      <c r="G261" s="213">
        <v>12.1</v>
      </c>
      <c r="H261" s="203" t="s">
        <v>209</v>
      </c>
    </row>
    <row r="262" spans="1:8" ht="72" customHeight="1">
      <c r="A262" s="211"/>
      <c r="B262" s="232" t="s">
        <v>509</v>
      </c>
      <c r="C262" s="209"/>
      <c r="D262" s="198">
        <f>SUM(D220:D261)</f>
        <v>42</v>
      </c>
      <c r="E262" s="233">
        <f>SUM(E220:E261)</f>
        <v>476.2799999999998</v>
      </c>
      <c r="F262" s="233">
        <f>SUM(F220:F261)</f>
        <v>457.1099999999999</v>
      </c>
      <c r="G262" s="233">
        <f>SUM(G220:G261)</f>
        <v>453.82</v>
      </c>
      <c r="H262" s="203"/>
    </row>
    <row r="263" spans="1:8" ht="48" customHeight="1">
      <c r="A263" s="211"/>
      <c r="B263" s="188" t="s">
        <v>510</v>
      </c>
      <c r="C263" s="209"/>
      <c r="D263" s="210"/>
      <c r="E263" s="213"/>
      <c r="F263" s="213"/>
      <c r="G263" s="213"/>
      <c r="H263" s="203"/>
    </row>
    <row r="264" spans="1:8" ht="115.5" customHeight="1">
      <c r="A264" s="211">
        <v>224</v>
      </c>
      <c r="B264" s="209" t="s">
        <v>511</v>
      </c>
      <c r="C264" s="211" t="s">
        <v>273</v>
      </c>
      <c r="D264" s="210">
        <v>1</v>
      </c>
      <c r="E264" s="213">
        <v>5</v>
      </c>
      <c r="F264" s="213">
        <v>2.5</v>
      </c>
      <c r="G264" s="211">
        <v>2.5499999999999998</v>
      </c>
      <c r="H264" s="203" t="s">
        <v>209</v>
      </c>
    </row>
    <row r="265" spans="1:8" ht="111.75" customHeight="1">
      <c r="A265" s="211">
        <v>225</v>
      </c>
      <c r="B265" s="209" t="s">
        <v>512</v>
      </c>
      <c r="C265" s="211" t="s">
        <v>273</v>
      </c>
      <c r="D265" s="210">
        <v>1</v>
      </c>
      <c r="E265" s="213">
        <v>7.92</v>
      </c>
      <c r="F265" s="213">
        <v>3.96</v>
      </c>
      <c r="G265" s="211">
        <v>7.62</v>
      </c>
      <c r="H265" s="203" t="s">
        <v>209</v>
      </c>
    </row>
    <row r="266" spans="1:8" ht="105" customHeight="1">
      <c r="A266" s="211">
        <v>226</v>
      </c>
      <c r="B266" s="209" t="s">
        <v>513</v>
      </c>
      <c r="C266" s="211" t="s">
        <v>273</v>
      </c>
      <c r="D266" s="210">
        <v>1</v>
      </c>
      <c r="E266" s="213">
        <v>8</v>
      </c>
      <c r="F266" s="213">
        <v>4</v>
      </c>
      <c r="G266" s="213">
        <v>5.69</v>
      </c>
      <c r="H266" s="203" t="s">
        <v>209</v>
      </c>
    </row>
    <row r="267" spans="1:8" ht="46.5">
      <c r="A267" s="211">
        <v>227</v>
      </c>
      <c r="B267" s="209" t="s">
        <v>514</v>
      </c>
      <c r="C267" s="211" t="s">
        <v>273</v>
      </c>
      <c r="D267" s="210">
        <v>1</v>
      </c>
      <c r="E267" s="213">
        <v>9.1</v>
      </c>
      <c r="F267" s="213">
        <v>4.55</v>
      </c>
      <c r="G267" s="213">
        <v>7.47</v>
      </c>
      <c r="H267" s="203" t="s">
        <v>209</v>
      </c>
    </row>
    <row r="268" spans="1:8" ht="97.5" customHeight="1">
      <c r="A268" s="211">
        <v>228</v>
      </c>
      <c r="B268" s="209" t="s">
        <v>515</v>
      </c>
      <c r="C268" s="211" t="s">
        <v>273</v>
      </c>
      <c r="D268" s="210">
        <v>1</v>
      </c>
      <c r="E268" s="213">
        <v>2.95</v>
      </c>
      <c r="F268" s="213">
        <v>1.48</v>
      </c>
      <c r="G268" s="213">
        <v>2.2200000000000002</v>
      </c>
      <c r="H268" s="203" t="s">
        <v>209</v>
      </c>
    </row>
    <row r="269" spans="1:8" ht="73.5" customHeight="1">
      <c r="A269" s="211">
        <v>229</v>
      </c>
      <c r="B269" s="212" t="s">
        <v>516</v>
      </c>
      <c r="C269" s="211" t="s">
        <v>302</v>
      </c>
      <c r="D269" s="210">
        <v>1</v>
      </c>
      <c r="E269" s="213">
        <v>1.52</v>
      </c>
      <c r="F269" s="213">
        <v>0.61</v>
      </c>
      <c r="G269" s="213">
        <v>1.0900000000000001</v>
      </c>
      <c r="H269" s="203" t="s">
        <v>209</v>
      </c>
    </row>
    <row r="270" spans="1:8" ht="45">
      <c r="A270" s="211"/>
      <c r="B270" s="232" t="s">
        <v>517</v>
      </c>
      <c r="C270" s="196"/>
      <c r="D270" s="198">
        <f>SUM(D264:D269)</f>
        <v>6</v>
      </c>
      <c r="E270" s="233">
        <f t="shared" ref="E270:G270" si="10">SUM(E264:E269)</f>
        <v>34.490000000000009</v>
      </c>
      <c r="F270" s="233">
        <f t="shared" si="10"/>
        <v>17.100000000000001</v>
      </c>
      <c r="G270" s="233">
        <f t="shared" si="10"/>
        <v>26.639999999999997</v>
      </c>
      <c r="H270" s="196"/>
    </row>
    <row r="271" spans="1:8" ht="60" customHeight="1">
      <c r="A271" s="211"/>
      <c r="B271" s="197" t="s">
        <v>518</v>
      </c>
      <c r="C271" s="211"/>
      <c r="D271" s="198">
        <f>D262+D270</f>
        <v>48</v>
      </c>
      <c r="E271" s="233">
        <f t="shared" ref="E271:G271" si="11">E262+E270</f>
        <v>510.76999999999981</v>
      </c>
      <c r="F271" s="233">
        <f t="shared" si="11"/>
        <v>474.20999999999992</v>
      </c>
      <c r="G271" s="233">
        <f t="shared" si="11"/>
        <v>480.46</v>
      </c>
      <c r="H271" s="209"/>
    </row>
    <row r="272" spans="1:8" ht="48.75" customHeight="1">
      <c r="A272" s="211"/>
      <c r="B272" s="197" t="s">
        <v>519</v>
      </c>
      <c r="C272" s="211"/>
      <c r="D272" s="198"/>
      <c r="E272" s="233"/>
      <c r="F272" s="233"/>
      <c r="G272" s="233"/>
      <c r="H272" s="209"/>
    </row>
    <row r="273" spans="1:10" ht="54.75" customHeight="1">
      <c r="A273" s="211">
        <v>230</v>
      </c>
      <c r="B273" s="209" t="s">
        <v>520</v>
      </c>
      <c r="C273" s="211" t="s">
        <v>334</v>
      </c>
      <c r="D273" s="210">
        <v>1</v>
      </c>
      <c r="E273" s="213">
        <v>5.86</v>
      </c>
      <c r="F273" s="211">
        <v>5.86</v>
      </c>
      <c r="G273" s="211">
        <v>5.86</v>
      </c>
      <c r="H273" s="209" t="s">
        <v>416</v>
      </c>
    </row>
    <row r="274" spans="1:10" ht="54.75" customHeight="1">
      <c r="A274" s="211">
        <v>231</v>
      </c>
      <c r="B274" s="209" t="s">
        <v>521</v>
      </c>
      <c r="C274" s="211" t="s">
        <v>334</v>
      </c>
      <c r="D274" s="210">
        <v>1</v>
      </c>
      <c r="E274" s="213">
        <v>4.7300000000000004</v>
      </c>
      <c r="F274" s="211">
        <v>4.7300000000000004</v>
      </c>
      <c r="G274" s="211">
        <v>4.7300000000000004</v>
      </c>
      <c r="H274" s="209" t="s">
        <v>416</v>
      </c>
    </row>
    <row r="275" spans="1:10" ht="54.75" customHeight="1">
      <c r="A275" s="211">
        <v>232</v>
      </c>
      <c r="B275" s="209" t="s">
        <v>522</v>
      </c>
      <c r="C275" s="211" t="s">
        <v>334</v>
      </c>
      <c r="D275" s="210">
        <v>1</v>
      </c>
      <c r="E275" s="213">
        <v>15.08</v>
      </c>
      <c r="F275" s="211">
        <v>14.96</v>
      </c>
      <c r="G275" s="211">
        <v>14.96</v>
      </c>
      <c r="H275" s="209" t="s">
        <v>416</v>
      </c>
    </row>
    <row r="276" spans="1:10" ht="54.75" customHeight="1">
      <c r="A276" s="211">
        <v>233</v>
      </c>
      <c r="B276" s="209" t="s">
        <v>523</v>
      </c>
      <c r="C276" s="211" t="s">
        <v>334</v>
      </c>
      <c r="D276" s="210">
        <v>1</v>
      </c>
      <c r="E276" s="213">
        <v>3.96</v>
      </c>
      <c r="F276" s="211">
        <v>3.96</v>
      </c>
      <c r="G276" s="211">
        <v>3.95</v>
      </c>
      <c r="H276" s="209" t="s">
        <v>416</v>
      </c>
    </row>
    <row r="277" spans="1:10" ht="54.75" customHeight="1">
      <c r="A277" s="211">
        <v>234</v>
      </c>
      <c r="B277" s="209" t="s">
        <v>524</v>
      </c>
      <c r="C277" s="211" t="s">
        <v>213</v>
      </c>
      <c r="D277" s="210">
        <v>1</v>
      </c>
      <c r="E277" s="213">
        <v>1.52</v>
      </c>
      <c r="F277" s="211">
        <v>1.52</v>
      </c>
      <c r="G277" s="211">
        <v>1.52</v>
      </c>
      <c r="H277" s="209" t="s">
        <v>416</v>
      </c>
    </row>
    <row r="278" spans="1:10" ht="54.75" customHeight="1">
      <c r="A278" s="211">
        <v>235</v>
      </c>
      <c r="B278" s="209" t="s">
        <v>525</v>
      </c>
      <c r="C278" s="211" t="s">
        <v>213</v>
      </c>
      <c r="D278" s="210">
        <v>1</v>
      </c>
      <c r="E278" s="213">
        <v>1.33</v>
      </c>
      <c r="F278" s="211">
        <v>1.31</v>
      </c>
      <c r="G278" s="211">
        <v>1.31</v>
      </c>
      <c r="H278" s="209" t="s">
        <v>416</v>
      </c>
    </row>
    <row r="279" spans="1:10" ht="54.75" customHeight="1">
      <c r="A279" s="211">
        <v>236</v>
      </c>
      <c r="B279" s="209" t="s">
        <v>526</v>
      </c>
      <c r="C279" s="211" t="s">
        <v>213</v>
      </c>
      <c r="D279" s="210">
        <v>1</v>
      </c>
      <c r="E279" s="213">
        <v>5.38</v>
      </c>
      <c r="F279" s="211">
        <v>4.92</v>
      </c>
      <c r="G279" s="211">
        <v>5.63</v>
      </c>
      <c r="H279" s="209" t="s">
        <v>416</v>
      </c>
    </row>
    <row r="280" spans="1:10" ht="54.75" customHeight="1">
      <c r="A280" s="211">
        <v>237</v>
      </c>
      <c r="B280" s="209" t="s">
        <v>527</v>
      </c>
      <c r="C280" s="211" t="s">
        <v>213</v>
      </c>
      <c r="D280" s="210">
        <v>1</v>
      </c>
      <c r="E280" s="213">
        <v>1.21</v>
      </c>
      <c r="F280" s="211">
        <v>1.21</v>
      </c>
      <c r="G280" s="213">
        <v>1.2</v>
      </c>
      <c r="H280" s="209" t="s">
        <v>416</v>
      </c>
    </row>
    <row r="281" spans="1:10" ht="54.75" customHeight="1">
      <c r="A281" s="211">
        <v>238</v>
      </c>
      <c r="B281" s="209" t="s">
        <v>528</v>
      </c>
      <c r="C281" s="211" t="s">
        <v>213</v>
      </c>
      <c r="D281" s="210">
        <v>1</v>
      </c>
      <c r="E281" s="213">
        <v>2.5099999999999998</v>
      </c>
      <c r="F281" s="211">
        <v>2.5099999999999998</v>
      </c>
      <c r="G281" s="211">
        <v>2.4900000000000002</v>
      </c>
      <c r="H281" s="209" t="s">
        <v>416</v>
      </c>
    </row>
    <row r="282" spans="1:10" ht="54.75" customHeight="1">
      <c r="A282" s="211">
        <v>239</v>
      </c>
      <c r="B282" s="209" t="s">
        <v>529</v>
      </c>
      <c r="C282" s="211" t="s">
        <v>219</v>
      </c>
      <c r="D282" s="210">
        <v>1</v>
      </c>
      <c r="E282" s="213">
        <v>0.03</v>
      </c>
      <c r="F282" s="211">
        <v>0.03</v>
      </c>
      <c r="G282" s="211">
        <v>0.03</v>
      </c>
      <c r="H282" s="209" t="s">
        <v>416</v>
      </c>
    </row>
    <row r="283" spans="1:10" ht="54.75" customHeight="1">
      <c r="A283" s="211">
        <v>240</v>
      </c>
      <c r="B283" s="214" t="s">
        <v>530</v>
      </c>
      <c r="C283" s="211" t="s">
        <v>334</v>
      </c>
      <c r="D283" s="210">
        <v>1</v>
      </c>
      <c r="E283" s="213">
        <v>8.32</v>
      </c>
      <c r="F283" s="211">
        <v>8.31</v>
      </c>
      <c r="G283" s="211">
        <v>8.94</v>
      </c>
      <c r="H283" s="206" t="s">
        <v>209</v>
      </c>
    </row>
    <row r="284" spans="1:10" ht="54.75" customHeight="1">
      <c r="A284" s="211">
        <v>241</v>
      </c>
      <c r="B284" s="214" t="s">
        <v>531</v>
      </c>
      <c r="C284" s="211" t="s">
        <v>213</v>
      </c>
      <c r="D284" s="210">
        <v>1</v>
      </c>
      <c r="E284" s="213">
        <v>37.32</v>
      </c>
      <c r="F284" s="211">
        <v>34.450000000000003</v>
      </c>
      <c r="G284" s="211">
        <v>34.450000000000003</v>
      </c>
      <c r="H284" s="206" t="s">
        <v>209</v>
      </c>
    </row>
    <row r="285" spans="1:10" ht="54.75" customHeight="1">
      <c r="A285" s="211">
        <v>242</v>
      </c>
      <c r="B285" s="214" t="s">
        <v>532</v>
      </c>
      <c r="C285" s="211" t="s">
        <v>334</v>
      </c>
      <c r="D285" s="210">
        <v>1</v>
      </c>
      <c r="E285" s="213">
        <v>3.66</v>
      </c>
      <c r="F285" s="211">
        <v>3.66</v>
      </c>
      <c r="G285" s="211">
        <v>4.2</v>
      </c>
      <c r="H285" s="206" t="s">
        <v>209</v>
      </c>
    </row>
    <row r="286" spans="1:10" s="191" customFormat="1" ht="68.25" customHeight="1">
      <c r="A286" s="211">
        <v>243</v>
      </c>
      <c r="B286" s="214" t="s">
        <v>533</v>
      </c>
      <c r="C286" s="211" t="s">
        <v>213</v>
      </c>
      <c r="D286" s="210">
        <v>1</v>
      </c>
      <c r="E286" s="213">
        <v>0.9</v>
      </c>
      <c r="F286" s="211">
        <v>0.87</v>
      </c>
      <c r="G286" s="211">
        <v>0.11</v>
      </c>
      <c r="H286" s="206" t="s">
        <v>209</v>
      </c>
      <c r="I286" s="190"/>
      <c r="J286" s="190"/>
    </row>
    <row r="287" spans="1:10" ht="54" customHeight="1">
      <c r="A287" s="211">
        <v>244</v>
      </c>
      <c r="B287" s="214" t="s">
        <v>534</v>
      </c>
      <c r="C287" s="211" t="s">
        <v>213</v>
      </c>
      <c r="D287" s="210">
        <v>1</v>
      </c>
      <c r="E287" s="213">
        <v>7.63</v>
      </c>
      <c r="F287" s="211">
        <v>7.13</v>
      </c>
      <c r="G287" s="211">
        <v>6.86</v>
      </c>
      <c r="H287" s="206" t="s">
        <v>209</v>
      </c>
    </row>
    <row r="288" spans="1:10" ht="29.25" customHeight="1">
      <c r="A288" s="211">
        <v>245</v>
      </c>
      <c r="B288" s="214" t="s">
        <v>535</v>
      </c>
      <c r="C288" s="211" t="s">
        <v>213</v>
      </c>
      <c r="D288" s="210">
        <v>1</v>
      </c>
      <c r="E288" s="213">
        <v>2.1</v>
      </c>
      <c r="F288" s="211">
        <v>0.59</v>
      </c>
      <c r="G288" s="211">
        <v>0.02</v>
      </c>
      <c r="H288" s="206" t="s">
        <v>209</v>
      </c>
    </row>
    <row r="289" spans="1:8" ht="48.75" customHeight="1">
      <c r="A289" s="211">
        <v>246</v>
      </c>
      <c r="B289" s="214" t="s">
        <v>536</v>
      </c>
      <c r="C289" s="211" t="s">
        <v>219</v>
      </c>
      <c r="D289" s="210">
        <v>1</v>
      </c>
      <c r="E289" s="211">
        <v>4.8499999999999996</v>
      </c>
      <c r="F289" s="211">
        <v>2.81</v>
      </c>
      <c r="G289" s="211">
        <v>2.65</v>
      </c>
      <c r="H289" s="206" t="s">
        <v>209</v>
      </c>
    </row>
    <row r="290" spans="1:8" ht="48.75" customHeight="1">
      <c r="A290" s="211">
        <v>247</v>
      </c>
      <c r="B290" s="206" t="s">
        <v>537</v>
      </c>
      <c r="C290" s="203" t="s">
        <v>215</v>
      </c>
      <c r="D290" s="204">
        <v>1</v>
      </c>
      <c r="E290" s="205">
        <v>0.31</v>
      </c>
      <c r="F290" s="205">
        <v>0.31</v>
      </c>
      <c r="G290" s="205">
        <v>0.31</v>
      </c>
      <c r="H290" s="206" t="s">
        <v>209</v>
      </c>
    </row>
    <row r="291" spans="1:8" ht="48.75" customHeight="1">
      <c r="A291" s="211">
        <v>248</v>
      </c>
      <c r="B291" s="206" t="s">
        <v>538</v>
      </c>
      <c r="C291" s="203" t="s">
        <v>215</v>
      </c>
      <c r="D291" s="204">
        <v>1</v>
      </c>
      <c r="E291" s="205">
        <v>0.64</v>
      </c>
      <c r="F291" s="205">
        <v>0.64</v>
      </c>
      <c r="G291" s="205">
        <v>0.64</v>
      </c>
      <c r="H291" s="206" t="s">
        <v>209</v>
      </c>
    </row>
    <row r="292" spans="1:8" ht="48.75" customHeight="1">
      <c r="A292" s="211">
        <v>249</v>
      </c>
      <c r="B292" s="206" t="s">
        <v>539</v>
      </c>
      <c r="C292" s="203" t="s">
        <v>215</v>
      </c>
      <c r="D292" s="204">
        <v>1</v>
      </c>
      <c r="E292" s="205">
        <v>0.61</v>
      </c>
      <c r="F292" s="205">
        <v>0.61</v>
      </c>
      <c r="G292" s="205">
        <v>0.61</v>
      </c>
      <c r="H292" s="206" t="s">
        <v>209</v>
      </c>
    </row>
    <row r="293" spans="1:8" ht="27" customHeight="1">
      <c r="A293" s="211"/>
      <c r="B293" s="197" t="s">
        <v>540</v>
      </c>
      <c r="C293" s="196"/>
      <c r="D293" s="198">
        <f>SUM(D273:D292)</f>
        <v>20</v>
      </c>
      <c r="E293" s="233">
        <f t="shared" ref="E293:G293" si="12">SUM(E273:E292)</f>
        <v>107.94999999999999</v>
      </c>
      <c r="F293" s="233">
        <f t="shared" si="12"/>
        <v>100.39000000000001</v>
      </c>
      <c r="G293" s="233">
        <f t="shared" si="12"/>
        <v>100.47000000000001</v>
      </c>
      <c r="H293" s="197"/>
    </row>
    <row r="294" spans="1:8" s="194" customFormat="1" ht="38.25" customHeight="1">
      <c r="A294" s="189"/>
      <c r="B294" s="237" t="s">
        <v>541</v>
      </c>
      <c r="C294" s="189"/>
      <c r="D294" s="238">
        <f>D98+D142+D151+D157+D164+D168+D170+D172+D174+D177+D181+D184+D186+D190+D192+D204+D213+D217+D271+D293</f>
        <v>399</v>
      </c>
      <c r="E294" s="28">
        <f>E98+E142+E151+E157+E164+E168+E170+E172+E174+E177+E181+E184+E186+E190+E192+E204+E213+E217+E271+E293</f>
        <v>1735.4799999999998</v>
      </c>
      <c r="F294" s="28">
        <f>F98+F142+F151+F157+F164+F168+F170+F172+F174+F177+F181+F184+F186+F190+F192+F204+F213+F217+F271+F293</f>
        <v>1630.5200000000002</v>
      </c>
      <c r="G294" s="28">
        <f>G98+G142+G151+G157+G164+G168+G170+G172+G174+G177+G181+G184+G186+G190+G192+G204+G213+G217+G271+G293</f>
        <v>1629.46</v>
      </c>
      <c r="H294" s="107"/>
    </row>
    <row r="295" spans="1:8" s="194" customFormat="1" ht="19.5" customHeight="1">
      <c r="A295" s="234"/>
      <c r="C295" s="234"/>
      <c r="D295" s="239"/>
      <c r="E295" s="240"/>
      <c r="F295" s="240"/>
      <c r="G295" s="240"/>
    </row>
    <row r="296" spans="1:8" s="194" customFormat="1" ht="19.5" customHeight="1">
      <c r="A296" s="234"/>
      <c r="C296" s="234"/>
      <c r="D296" s="239"/>
      <c r="E296" s="240"/>
      <c r="F296" s="240"/>
      <c r="G296" s="240"/>
    </row>
    <row r="297" spans="1:8" s="194" customFormat="1" ht="19.5" customHeight="1">
      <c r="A297" s="234"/>
      <c r="C297" s="234"/>
      <c r="D297" s="239"/>
      <c r="E297" s="240"/>
      <c r="F297" s="240"/>
      <c r="G297" s="240"/>
    </row>
    <row r="298" spans="1:8" s="194" customFormat="1" ht="19.5" customHeight="1">
      <c r="A298" s="234"/>
      <c r="C298" s="234"/>
      <c r="D298" s="239"/>
      <c r="E298" s="240"/>
      <c r="F298" s="240"/>
      <c r="G298" s="240"/>
    </row>
    <row r="299" spans="1:8" s="194" customFormat="1" ht="19.5" customHeight="1">
      <c r="A299" s="234"/>
      <c r="C299" s="234"/>
      <c r="D299" s="239"/>
      <c r="E299" s="240"/>
      <c r="F299" s="240"/>
      <c r="G299" s="240"/>
    </row>
    <row r="300" spans="1:8" s="194" customFormat="1" ht="19.5" customHeight="1">
      <c r="A300" s="234"/>
      <c r="C300" s="234"/>
      <c r="D300" s="239"/>
      <c r="E300" s="240"/>
      <c r="F300" s="240"/>
      <c r="G300" s="240"/>
    </row>
    <row r="301" spans="1:8" s="194" customFormat="1" ht="19.5" customHeight="1">
      <c r="A301" s="234"/>
      <c r="C301" s="234"/>
      <c r="D301" s="239"/>
      <c r="E301" s="240"/>
      <c r="F301" s="240"/>
      <c r="G301" s="240"/>
    </row>
    <row r="302" spans="1:8" s="194" customFormat="1" ht="19.5" customHeight="1">
      <c r="A302" s="234"/>
      <c r="C302" s="234"/>
      <c r="D302" s="239"/>
      <c r="E302" s="240"/>
      <c r="F302" s="240"/>
      <c r="G302" s="240"/>
    </row>
    <row r="303" spans="1:8" s="194" customFormat="1" ht="19.5" customHeight="1">
      <c r="A303" s="234"/>
      <c r="C303" s="234"/>
      <c r="D303" s="239"/>
      <c r="E303" s="240"/>
      <c r="F303" s="240"/>
      <c r="G303" s="240"/>
    </row>
    <row r="304" spans="1:8" s="194" customFormat="1" ht="19.5" customHeight="1">
      <c r="A304" s="234"/>
      <c r="C304" s="234"/>
      <c r="D304" s="239"/>
      <c r="E304" s="240"/>
      <c r="F304" s="240"/>
      <c r="G304" s="240"/>
    </row>
    <row r="305" spans="1:8" s="194" customFormat="1">
      <c r="A305" s="234"/>
      <c r="C305" s="239"/>
      <c r="E305" s="234"/>
      <c r="F305" s="240"/>
      <c r="G305" s="240"/>
      <c r="H305" s="241"/>
    </row>
    <row r="307" spans="1:8" s="194" customFormat="1">
      <c r="A307" s="192"/>
      <c r="B307" s="193"/>
      <c r="C307" s="192"/>
      <c r="D307" s="195"/>
      <c r="E307" s="242"/>
      <c r="F307" s="242"/>
      <c r="G307" s="242"/>
    </row>
  </sheetData>
  <mergeCells count="4">
    <mergeCell ref="A1:H1"/>
    <mergeCell ref="C161:C162"/>
    <mergeCell ref="D161:D162"/>
    <mergeCell ref="A214:B2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3"/>
  <sheetViews>
    <sheetView tabSelected="1" view="pageBreakPreview" zoomScale="50" zoomScaleSheetLayoutView="50" workbookViewId="0">
      <pane ySplit="4" topLeftCell="A5" activePane="bottomLeft" state="frozen"/>
      <selection pane="bottomLeft" activeCell="G100" sqref="G100"/>
    </sheetView>
  </sheetViews>
  <sheetFormatPr defaultRowHeight="20.25"/>
  <cols>
    <col min="1" max="1" width="8" style="263" customWidth="1"/>
    <col min="2" max="2" width="19.140625" style="247" customWidth="1"/>
    <col min="3" max="3" width="9.140625" style="247" customWidth="1"/>
    <col min="4" max="4" width="63.28515625" style="247" customWidth="1"/>
    <col min="5" max="5" width="26.28515625" style="251" customWidth="1"/>
    <col min="6" max="6" width="21.5703125" style="251" customWidth="1"/>
    <col min="7" max="7" width="23.140625" style="251" customWidth="1"/>
    <col min="8" max="8" width="0.28515625" style="247" hidden="1" customWidth="1"/>
    <col min="9" max="9" width="24" style="251" customWidth="1"/>
    <col min="10" max="10" width="23.28515625" style="319" customWidth="1"/>
    <col min="11" max="11" width="20" style="251" customWidth="1"/>
    <col min="12" max="12" width="25.140625" style="251" customWidth="1"/>
    <col min="13" max="13" width="24.7109375" style="251" customWidth="1"/>
    <col min="14" max="14" width="18" style="251" customWidth="1"/>
    <col min="15" max="15" width="18.5703125" style="251" customWidth="1"/>
    <col min="16" max="16" width="0.140625" style="247" hidden="1" customWidth="1"/>
    <col min="17" max="16384" width="9.140625" style="247"/>
  </cols>
  <sheetData>
    <row r="1" spans="1:16">
      <c r="A1" s="396" t="s">
        <v>553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6" ht="39.75" customHeight="1">
      <c r="A2" s="397" t="s">
        <v>584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6">
      <c r="A3" s="268"/>
      <c r="B3" s="265"/>
      <c r="C3" s="256"/>
      <c r="D3" s="256"/>
      <c r="E3" s="256"/>
      <c r="F3" s="265"/>
      <c r="G3" s="265"/>
      <c r="H3" s="265"/>
      <c r="I3" s="265"/>
      <c r="J3" s="399"/>
      <c r="K3" s="399"/>
      <c r="L3" s="256"/>
      <c r="M3" s="256"/>
      <c r="N3" s="256"/>
      <c r="O3" s="256"/>
    </row>
    <row r="4" spans="1:16" ht="128.25" customHeight="1">
      <c r="A4" s="269" t="s">
        <v>2</v>
      </c>
      <c r="B4" s="264" t="s">
        <v>554</v>
      </c>
      <c r="C4" s="400" t="s">
        <v>561</v>
      </c>
      <c r="D4" s="401"/>
      <c r="E4" s="252" t="s">
        <v>4</v>
      </c>
      <c r="F4" s="253" t="s">
        <v>5</v>
      </c>
      <c r="G4" s="311" t="s">
        <v>101</v>
      </c>
      <c r="H4" s="248"/>
      <c r="I4" s="253" t="s">
        <v>550</v>
      </c>
      <c r="J4" s="311" t="s">
        <v>571</v>
      </c>
      <c r="K4" s="253" t="s">
        <v>572</v>
      </c>
      <c r="L4" s="252" t="s">
        <v>573</v>
      </c>
      <c r="M4" s="311" t="s">
        <v>570</v>
      </c>
      <c r="N4" s="253" t="s">
        <v>97</v>
      </c>
      <c r="O4" s="253" t="s">
        <v>100</v>
      </c>
    </row>
    <row r="5" spans="1:16" s="251" customFormat="1">
      <c r="A5" s="270">
        <v>1</v>
      </c>
      <c r="B5" s="250">
        <v>2</v>
      </c>
      <c r="C5" s="402">
        <v>3</v>
      </c>
      <c r="D5" s="403"/>
      <c r="E5" s="319">
        <v>4</v>
      </c>
      <c r="F5" s="250">
        <v>5</v>
      </c>
      <c r="G5" s="321">
        <v>6</v>
      </c>
      <c r="H5" s="319">
        <v>7</v>
      </c>
      <c r="I5" s="250">
        <v>8</v>
      </c>
      <c r="J5" s="319">
        <v>10</v>
      </c>
      <c r="K5" s="250">
        <v>11</v>
      </c>
      <c r="L5" s="321">
        <v>12</v>
      </c>
      <c r="M5" s="319">
        <v>13</v>
      </c>
      <c r="N5" s="319">
        <v>14</v>
      </c>
      <c r="O5" s="250">
        <v>17</v>
      </c>
    </row>
    <row r="6" spans="1:16" s="251" customFormat="1" ht="33.75">
      <c r="A6" s="270"/>
      <c r="B6" s="250"/>
      <c r="C6" s="404" t="s">
        <v>215</v>
      </c>
      <c r="D6" s="405"/>
      <c r="E6" s="319"/>
      <c r="F6" s="250"/>
      <c r="G6" s="321"/>
      <c r="H6" s="317"/>
      <c r="I6" s="250"/>
      <c r="J6" s="271"/>
      <c r="K6" s="250"/>
      <c r="L6" s="321"/>
      <c r="M6" s="271"/>
      <c r="N6" s="317"/>
      <c r="O6" s="319"/>
    </row>
    <row r="7" spans="1:16" ht="81" customHeight="1">
      <c r="A7" s="262">
        <v>1</v>
      </c>
      <c r="B7" s="322" t="s">
        <v>562</v>
      </c>
      <c r="C7" s="422" t="s">
        <v>11</v>
      </c>
      <c r="D7" s="422"/>
      <c r="E7" s="257">
        <v>38196</v>
      </c>
      <c r="F7" s="324">
        <v>167.54</v>
      </c>
      <c r="G7" s="324">
        <v>147.11000000000001</v>
      </c>
      <c r="H7" s="322">
        <f t="shared" ref="H7:H8" si="0">SUM(G7)</f>
        <v>147.11000000000001</v>
      </c>
      <c r="I7" s="324">
        <v>107.78</v>
      </c>
      <c r="J7" s="324">
        <v>107.78</v>
      </c>
      <c r="K7" s="291">
        <v>0</v>
      </c>
      <c r="L7" s="291">
        <v>39.33</v>
      </c>
      <c r="M7" s="324">
        <v>10.48</v>
      </c>
      <c r="N7" s="291">
        <v>7.4589999999999996</v>
      </c>
      <c r="O7" s="324">
        <v>70</v>
      </c>
    </row>
    <row r="8" spans="1:16" ht="78" customHeight="1">
      <c r="A8" s="262">
        <v>2</v>
      </c>
      <c r="B8" s="322" t="s">
        <v>194</v>
      </c>
      <c r="C8" s="406" t="s">
        <v>12</v>
      </c>
      <c r="D8" s="406"/>
      <c r="E8" s="257">
        <v>38175</v>
      </c>
      <c r="F8" s="324">
        <v>233.66</v>
      </c>
      <c r="G8" s="324">
        <v>216.29</v>
      </c>
      <c r="H8" s="322">
        <f t="shared" si="0"/>
        <v>216.29</v>
      </c>
      <c r="I8" s="291">
        <v>210.29</v>
      </c>
      <c r="J8" s="324">
        <v>210.29</v>
      </c>
      <c r="K8" s="291">
        <v>0</v>
      </c>
      <c r="L8" s="291">
        <v>0</v>
      </c>
      <c r="M8" s="291">
        <v>0</v>
      </c>
      <c r="N8" s="291">
        <v>0</v>
      </c>
      <c r="O8" s="324">
        <v>100</v>
      </c>
    </row>
    <row r="9" spans="1:16" s="282" customFormat="1" ht="34.5" customHeight="1">
      <c r="A9" s="278"/>
      <c r="B9" s="279"/>
      <c r="C9" s="409" t="s">
        <v>578</v>
      </c>
      <c r="D9" s="410"/>
      <c r="E9" s="302"/>
      <c r="F9" s="280">
        <f>SUM(F7:F8)</f>
        <v>401.2</v>
      </c>
      <c r="G9" s="280">
        <f t="shared" ref="G9:N9" si="1">SUM(G7:G8)</f>
        <v>363.4</v>
      </c>
      <c r="H9" s="280">
        <f t="shared" si="1"/>
        <v>363.4</v>
      </c>
      <c r="I9" s="280">
        <f t="shared" si="1"/>
        <v>318.07</v>
      </c>
      <c r="J9" s="280">
        <f t="shared" si="1"/>
        <v>318.07</v>
      </c>
      <c r="K9" s="280">
        <f t="shared" si="1"/>
        <v>0</v>
      </c>
      <c r="L9" s="280">
        <f t="shared" si="1"/>
        <v>39.33</v>
      </c>
      <c r="M9" s="280">
        <f t="shared" si="1"/>
        <v>10.48</v>
      </c>
      <c r="N9" s="280">
        <f t="shared" si="1"/>
        <v>7.4589999999999996</v>
      </c>
      <c r="O9" s="280"/>
    </row>
    <row r="10" spans="1:16" ht="35.25">
      <c r="A10" s="262"/>
      <c r="B10" s="316"/>
      <c r="C10" s="394" t="s">
        <v>217</v>
      </c>
      <c r="D10" s="395"/>
      <c r="E10" s="257"/>
      <c r="F10" s="319"/>
      <c r="G10" s="319"/>
      <c r="H10" s="316"/>
      <c r="I10" s="266"/>
      <c r="K10" s="266"/>
      <c r="L10" s="266"/>
      <c r="M10" s="266"/>
      <c r="N10" s="266"/>
      <c r="O10" s="319"/>
    </row>
    <row r="11" spans="1:16" s="293" customFormat="1" ht="84" customHeight="1">
      <c r="A11" s="290">
        <v>3</v>
      </c>
      <c r="B11" s="322" t="s">
        <v>178</v>
      </c>
      <c r="C11" s="406" t="s">
        <v>9</v>
      </c>
      <c r="D11" s="406"/>
      <c r="E11" s="257">
        <v>38769</v>
      </c>
      <c r="F11" s="324">
        <v>552.16999999999996</v>
      </c>
      <c r="G11" s="324">
        <v>396.03</v>
      </c>
      <c r="H11" s="322">
        <f t="shared" ref="H11:H72" si="2">SUM(G11)</f>
        <v>396.03</v>
      </c>
      <c r="I11" s="324">
        <v>362.83</v>
      </c>
      <c r="J11" s="324">
        <v>267.14999999999998</v>
      </c>
      <c r="K11" s="291">
        <v>95.67</v>
      </c>
      <c r="L11" s="291">
        <v>33.200000000000003</v>
      </c>
      <c r="M11" s="324">
        <v>53.37</v>
      </c>
      <c r="N11" s="291">
        <v>0</v>
      </c>
      <c r="O11" s="324">
        <v>91</v>
      </c>
      <c r="P11" s="293">
        <f>SUM(J11:L11)</f>
        <v>396.02</v>
      </c>
    </row>
    <row r="12" spans="1:16" s="293" customFormat="1" ht="85.5" customHeight="1">
      <c r="A12" s="290">
        <v>4</v>
      </c>
      <c r="B12" s="322" t="s">
        <v>189</v>
      </c>
      <c r="C12" s="406" t="s">
        <v>10</v>
      </c>
      <c r="D12" s="406"/>
      <c r="E12" s="257">
        <v>38769</v>
      </c>
      <c r="F12" s="324">
        <v>301.77999999999997</v>
      </c>
      <c r="G12" s="324">
        <v>216.91</v>
      </c>
      <c r="H12" s="322">
        <f t="shared" si="2"/>
        <v>216.91</v>
      </c>
      <c r="I12" s="324">
        <v>216.91</v>
      </c>
      <c r="J12" s="291">
        <v>216.91</v>
      </c>
      <c r="K12" s="291">
        <v>0</v>
      </c>
      <c r="L12" s="291">
        <v>0</v>
      </c>
      <c r="M12" s="324">
        <v>30.17</v>
      </c>
      <c r="N12" s="291">
        <v>12.68</v>
      </c>
      <c r="O12" s="324">
        <v>100</v>
      </c>
    </row>
    <row r="13" spans="1:16" s="293" customFormat="1" ht="98.25" customHeight="1">
      <c r="A13" s="290">
        <v>5</v>
      </c>
      <c r="B13" s="322" t="s">
        <v>188</v>
      </c>
      <c r="C13" s="413" t="s">
        <v>17</v>
      </c>
      <c r="D13" s="414"/>
      <c r="E13" s="257">
        <v>38656</v>
      </c>
      <c r="F13" s="324">
        <v>404.73</v>
      </c>
      <c r="G13" s="324">
        <v>355.25</v>
      </c>
      <c r="H13" s="322">
        <f t="shared" ref="H13:H14" si="3">SUM(G13)</f>
        <v>355.25</v>
      </c>
      <c r="I13" s="324">
        <v>355.25</v>
      </c>
      <c r="J13" s="324">
        <v>238.93</v>
      </c>
      <c r="K13" s="291">
        <v>116.32</v>
      </c>
      <c r="L13" s="291">
        <v>0</v>
      </c>
      <c r="M13" s="324">
        <v>39.47</v>
      </c>
      <c r="N13" s="291">
        <v>39.47</v>
      </c>
      <c r="O13" s="324">
        <v>100</v>
      </c>
    </row>
    <row r="14" spans="1:16" s="293" customFormat="1" ht="108" customHeight="1">
      <c r="A14" s="290">
        <v>6</v>
      </c>
      <c r="B14" s="322" t="s">
        <v>543</v>
      </c>
      <c r="C14" s="406" t="s">
        <v>18</v>
      </c>
      <c r="D14" s="411"/>
      <c r="E14" s="257">
        <v>38713</v>
      </c>
      <c r="F14" s="324">
        <v>411.17</v>
      </c>
      <c r="G14" s="324">
        <v>360.86</v>
      </c>
      <c r="H14" s="322">
        <f t="shared" si="3"/>
        <v>360.86</v>
      </c>
      <c r="I14" s="324">
        <v>360.16</v>
      </c>
      <c r="J14" s="324">
        <v>360.16</v>
      </c>
      <c r="K14" s="291">
        <v>0</v>
      </c>
      <c r="L14" s="291">
        <v>0.7</v>
      </c>
      <c r="M14" s="324">
        <v>40.090000000000003</v>
      </c>
      <c r="N14" s="291">
        <v>40.090000000000003</v>
      </c>
      <c r="O14" s="324">
        <v>100</v>
      </c>
    </row>
    <row r="15" spans="1:16" s="287" customFormat="1" ht="56.25" customHeight="1">
      <c r="A15" s="283"/>
      <c r="B15" s="284"/>
      <c r="C15" s="409" t="s">
        <v>578</v>
      </c>
      <c r="D15" s="410"/>
      <c r="E15" s="302"/>
      <c r="F15" s="285">
        <f t="shared" ref="F15:N15" si="4">SUM(F11:F14)</f>
        <v>1669.85</v>
      </c>
      <c r="G15" s="285">
        <f t="shared" si="4"/>
        <v>1329.05</v>
      </c>
      <c r="H15" s="285">
        <f t="shared" si="4"/>
        <v>1329.05</v>
      </c>
      <c r="I15" s="285">
        <f t="shared" si="4"/>
        <v>1295.1500000000001</v>
      </c>
      <c r="J15" s="285">
        <f t="shared" si="4"/>
        <v>1083.1500000000001</v>
      </c>
      <c r="K15" s="285">
        <f t="shared" si="4"/>
        <v>211.99</v>
      </c>
      <c r="L15" s="285">
        <f t="shared" si="4"/>
        <v>33.900000000000006</v>
      </c>
      <c r="M15" s="285">
        <f t="shared" si="4"/>
        <v>163.1</v>
      </c>
      <c r="N15" s="285">
        <f t="shared" si="4"/>
        <v>92.240000000000009</v>
      </c>
      <c r="O15" s="267"/>
    </row>
    <row r="16" spans="1:16" ht="35.25">
      <c r="A16" s="262"/>
      <c r="B16" s="316"/>
      <c r="C16" s="394" t="s">
        <v>237</v>
      </c>
      <c r="D16" s="395"/>
      <c r="E16" s="257"/>
      <c r="F16" s="319"/>
      <c r="G16" s="319"/>
      <c r="H16" s="316"/>
      <c r="I16" s="319"/>
      <c r="J16" s="266"/>
      <c r="K16" s="266"/>
      <c r="L16" s="266"/>
      <c r="M16" s="319"/>
      <c r="N16" s="266"/>
      <c r="O16" s="319"/>
    </row>
    <row r="17" spans="1:15" s="293" customFormat="1" ht="102.75" customHeight="1">
      <c r="A17" s="290">
        <v>7</v>
      </c>
      <c r="B17" s="322" t="s">
        <v>179</v>
      </c>
      <c r="C17" s="406" t="s">
        <v>13</v>
      </c>
      <c r="D17" s="406"/>
      <c r="E17" s="257">
        <v>38853</v>
      </c>
      <c r="F17" s="324">
        <v>516.4</v>
      </c>
      <c r="G17" s="324">
        <v>465.15</v>
      </c>
      <c r="H17" s="322">
        <f t="shared" si="2"/>
        <v>465.15</v>
      </c>
      <c r="I17" s="324">
        <v>465.15</v>
      </c>
      <c r="J17" s="324">
        <v>368.13</v>
      </c>
      <c r="K17" s="291">
        <v>97.02</v>
      </c>
      <c r="L17" s="291">
        <v>0</v>
      </c>
      <c r="M17" s="324">
        <v>51.63</v>
      </c>
      <c r="N17" s="291">
        <v>41.304000000000002</v>
      </c>
      <c r="O17" s="324">
        <v>100</v>
      </c>
    </row>
    <row r="18" spans="1:15" s="293" customFormat="1" ht="96.75" customHeight="1">
      <c r="A18" s="290">
        <v>8</v>
      </c>
      <c r="B18" s="322" t="s">
        <v>542</v>
      </c>
      <c r="C18" s="406" t="s">
        <v>14</v>
      </c>
      <c r="D18" s="406"/>
      <c r="E18" s="257">
        <v>38853</v>
      </c>
      <c r="F18" s="324">
        <v>353.13</v>
      </c>
      <c r="G18" s="324">
        <v>305.95</v>
      </c>
      <c r="H18" s="322">
        <f t="shared" si="2"/>
        <v>305.95</v>
      </c>
      <c r="I18" s="324">
        <v>298.67</v>
      </c>
      <c r="J18" s="324">
        <v>250.77</v>
      </c>
      <c r="K18" s="328">
        <v>47.9</v>
      </c>
      <c r="L18" s="291">
        <v>19.14</v>
      </c>
      <c r="M18" s="324">
        <v>35.313000000000002</v>
      </c>
      <c r="N18" s="291">
        <v>28.25</v>
      </c>
      <c r="O18" s="324">
        <v>100</v>
      </c>
    </row>
    <row r="19" spans="1:15" s="293" customFormat="1" ht="92.25" customHeight="1">
      <c r="A19" s="290">
        <v>9</v>
      </c>
      <c r="B19" s="322" t="s">
        <v>180</v>
      </c>
      <c r="C19" s="406" t="s">
        <v>15</v>
      </c>
      <c r="D19" s="406"/>
      <c r="E19" s="257">
        <v>38853</v>
      </c>
      <c r="F19" s="324">
        <v>355.19</v>
      </c>
      <c r="G19" s="324">
        <v>303.55</v>
      </c>
      <c r="H19" s="322">
        <f t="shared" si="2"/>
        <v>303.55</v>
      </c>
      <c r="I19" s="324">
        <v>298.072</v>
      </c>
      <c r="J19" s="324">
        <v>252.27600000000001</v>
      </c>
      <c r="K19" s="291">
        <v>45.792000000000002</v>
      </c>
      <c r="L19" s="291">
        <v>5.4779999999999998</v>
      </c>
      <c r="M19" s="324">
        <v>33.78</v>
      </c>
      <c r="N19" s="291">
        <v>40.460999999999999</v>
      </c>
      <c r="O19" s="324">
        <v>100</v>
      </c>
    </row>
    <row r="20" spans="1:15" s="287" customFormat="1" ht="27.75">
      <c r="A20" s="283"/>
      <c r="B20" s="284"/>
      <c r="C20" s="409" t="s">
        <v>578</v>
      </c>
      <c r="D20" s="410"/>
      <c r="E20" s="302"/>
      <c r="F20" s="285">
        <f>SUM(F17:F19)</f>
        <v>1224.72</v>
      </c>
      <c r="G20" s="285">
        <f t="shared" ref="G20:N20" si="5">SUM(G17:G19)</f>
        <v>1074.6499999999999</v>
      </c>
      <c r="H20" s="285">
        <f t="shared" si="5"/>
        <v>1074.6499999999999</v>
      </c>
      <c r="I20" s="285">
        <f t="shared" si="5"/>
        <v>1061.8919999999998</v>
      </c>
      <c r="J20" s="285">
        <f t="shared" si="5"/>
        <v>871.17599999999993</v>
      </c>
      <c r="K20" s="285">
        <f t="shared" si="5"/>
        <v>190.71199999999999</v>
      </c>
      <c r="L20" s="285">
        <f t="shared" si="5"/>
        <v>24.618000000000002</v>
      </c>
      <c r="M20" s="285">
        <f t="shared" si="5"/>
        <v>120.72300000000001</v>
      </c>
      <c r="N20" s="286">
        <f t="shared" si="5"/>
        <v>110.015</v>
      </c>
      <c r="O20" s="285"/>
    </row>
    <row r="21" spans="1:15" ht="33.75">
      <c r="A21" s="262"/>
      <c r="B21" s="316"/>
      <c r="C21" s="273"/>
      <c r="D21" s="276" t="s">
        <v>251</v>
      </c>
      <c r="E21" s="257"/>
      <c r="F21" s="319"/>
      <c r="G21" s="321"/>
      <c r="H21" s="320"/>
      <c r="I21" s="319"/>
      <c r="J21" s="321"/>
      <c r="K21" s="266"/>
      <c r="L21" s="258"/>
      <c r="M21" s="321"/>
      <c r="N21" s="266"/>
      <c r="O21" s="319"/>
    </row>
    <row r="22" spans="1:15" s="293" customFormat="1" ht="129" customHeight="1">
      <c r="A22" s="290">
        <v>10</v>
      </c>
      <c r="B22" s="322" t="s">
        <v>191</v>
      </c>
      <c r="C22" s="420" t="s">
        <v>21</v>
      </c>
      <c r="D22" s="421"/>
      <c r="E22" s="257">
        <v>39435</v>
      </c>
      <c r="F22" s="324">
        <v>2116.4499999999998</v>
      </c>
      <c r="G22" s="308">
        <v>1885.96</v>
      </c>
      <c r="H22" s="309">
        <f t="shared" si="2"/>
        <v>1885.96</v>
      </c>
      <c r="I22" s="324">
        <v>1879.82</v>
      </c>
      <c r="J22" s="308">
        <v>1879.82</v>
      </c>
      <c r="K22" s="291">
        <v>0</v>
      </c>
      <c r="L22" s="310">
        <v>6.15</v>
      </c>
      <c r="M22" s="308">
        <v>211.65</v>
      </c>
      <c r="N22" s="291">
        <v>211.65</v>
      </c>
      <c r="O22" s="324">
        <v>100</v>
      </c>
    </row>
    <row r="23" spans="1:15" s="293" customFormat="1" ht="72.75" customHeight="1">
      <c r="A23" s="290">
        <v>11</v>
      </c>
      <c r="B23" s="322" t="s">
        <v>193</v>
      </c>
      <c r="C23" s="406" t="s">
        <v>102</v>
      </c>
      <c r="D23" s="406"/>
      <c r="E23" s="257">
        <v>39379</v>
      </c>
      <c r="F23" s="324">
        <v>326.07</v>
      </c>
      <c r="G23" s="324">
        <v>292.87</v>
      </c>
      <c r="H23" s="322">
        <f t="shared" si="2"/>
        <v>292.87</v>
      </c>
      <c r="I23" s="322">
        <v>290.80900000000003</v>
      </c>
      <c r="J23" s="324">
        <v>290.81</v>
      </c>
      <c r="K23" s="291">
        <v>0</v>
      </c>
      <c r="L23" s="291">
        <v>2.06</v>
      </c>
      <c r="M23" s="324">
        <v>32.6</v>
      </c>
      <c r="N23" s="291">
        <v>25.024999999999999</v>
      </c>
      <c r="O23" s="324">
        <v>98</v>
      </c>
    </row>
    <row r="24" spans="1:15" s="293" customFormat="1" ht="78" customHeight="1">
      <c r="A24" s="290">
        <v>12</v>
      </c>
      <c r="B24" s="322" t="s">
        <v>542</v>
      </c>
      <c r="C24" s="406" t="s">
        <v>22</v>
      </c>
      <c r="D24" s="406"/>
      <c r="E24" s="257">
        <v>39534</v>
      </c>
      <c r="F24" s="324">
        <v>379.75</v>
      </c>
      <c r="G24" s="324">
        <v>273.12</v>
      </c>
      <c r="H24" s="322">
        <f t="shared" si="2"/>
        <v>273.12</v>
      </c>
      <c r="I24" s="322">
        <v>273.12</v>
      </c>
      <c r="J24" s="324">
        <v>273.12</v>
      </c>
      <c r="K24" s="291">
        <v>0</v>
      </c>
      <c r="L24" s="291">
        <v>0</v>
      </c>
      <c r="M24" s="324">
        <v>37.97</v>
      </c>
      <c r="N24" s="291">
        <v>0</v>
      </c>
      <c r="O24" s="324">
        <v>92</v>
      </c>
    </row>
    <row r="25" spans="1:15" s="287" customFormat="1" ht="50.25" customHeight="1">
      <c r="A25" s="283"/>
      <c r="B25" s="284"/>
      <c r="C25" s="409" t="s">
        <v>578</v>
      </c>
      <c r="D25" s="410"/>
      <c r="E25" s="302"/>
      <c r="F25" s="285">
        <f>SUM(F22:F24)</f>
        <v>2822.27</v>
      </c>
      <c r="G25" s="286">
        <f t="shared" ref="G25:N25" si="6">SUM(G22:G24)</f>
        <v>2451.9499999999998</v>
      </c>
      <c r="H25" s="285">
        <f t="shared" si="6"/>
        <v>2451.9499999999998</v>
      </c>
      <c r="I25" s="285">
        <f t="shared" si="6"/>
        <v>2443.7489999999998</v>
      </c>
      <c r="J25" s="285">
        <f t="shared" si="6"/>
        <v>2443.75</v>
      </c>
      <c r="K25" s="285">
        <f t="shared" si="6"/>
        <v>0</v>
      </c>
      <c r="L25" s="285">
        <f t="shared" si="6"/>
        <v>8.2100000000000009</v>
      </c>
      <c r="M25" s="285">
        <f t="shared" si="6"/>
        <v>282.22000000000003</v>
      </c>
      <c r="N25" s="286">
        <f t="shared" si="6"/>
        <v>236.67500000000001</v>
      </c>
      <c r="O25" s="285"/>
    </row>
    <row r="26" spans="1:15" ht="33.75">
      <c r="A26" s="262"/>
      <c r="B26" s="316"/>
      <c r="C26" s="404" t="s">
        <v>95</v>
      </c>
      <c r="D26" s="405"/>
      <c r="E26" s="257"/>
      <c r="F26" s="319"/>
      <c r="G26" s="319"/>
      <c r="H26" s="316"/>
      <c r="I26" s="316"/>
      <c r="K26" s="266"/>
      <c r="L26" s="266"/>
      <c r="M26" s="319"/>
      <c r="N26" s="266"/>
      <c r="O26" s="319"/>
    </row>
    <row r="27" spans="1:15" s="293" customFormat="1" ht="126" customHeight="1">
      <c r="A27" s="290">
        <v>13</v>
      </c>
      <c r="B27" s="322" t="s">
        <v>545</v>
      </c>
      <c r="C27" s="406" t="s">
        <v>23</v>
      </c>
      <c r="D27" s="406"/>
      <c r="E27" s="257">
        <v>39721</v>
      </c>
      <c r="F27" s="324">
        <v>208.7</v>
      </c>
      <c r="G27" s="324">
        <v>149.97999999999999</v>
      </c>
      <c r="H27" s="322">
        <f t="shared" si="2"/>
        <v>149.97999999999999</v>
      </c>
      <c r="I27" s="324">
        <v>149.97999999999999</v>
      </c>
      <c r="J27" s="324">
        <v>149.97999999999999</v>
      </c>
      <c r="K27" s="291">
        <v>0</v>
      </c>
      <c r="L27" s="291">
        <v>0</v>
      </c>
      <c r="M27" s="291">
        <v>20.48</v>
      </c>
      <c r="N27" s="291">
        <v>20.48</v>
      </c>
      <c r="O27" s="324">
        <v>100</v>
      </c>
    </row>
    <row r="28" spans="1:15" s="293" customFormat="1" ht="143.25" customHeight="1">
      <c r="A28" s="290">
        <v>14</v>
      </c>
      <c r="B28" s="322" t="s">
        <v>191</v>
      </c>
      <c r="C28" s="406" t="s">
        <v>24</v>
      </c>
      <c r="D28" s="406"/>
      <c r="E28" s="257">
        <v>39792</v>
      </c>
      <c r="F28" s="324">
        <v>406.12</v>
      </c>
      <c r="G28" s="324">
        <v>347.23</v>
      </c>
      <c r="H28" s="322">
        <f t="shared" si="2"/>
        <v>347.23</v>
      </c>
      <c r="I28" s="324">
        <v>347.23</v>
      </c>
      <c r="J28" s="324">
        <v>289.52</v>
      </c>
      <c r="K28" s="291">
        <v>57.71</v>
      </c>
      <c r="L28" s="291">
        <v>0</v>
      </c>
      <c r="M28" s="324">
        <v>32.17</v>
      </c>
      <c r="N28" s="291">
        <v>32.17</v>
      </c>
      <c r="O28" s="324">
        <v>100</v>
      </c>
    </row>
    <row r="29" spans="1:15" s="293" customFormat="1" ht="87" customHeight="1">
      <c r="A29" s="290">
        <v>15</v>
      </c>
      <c r="B29" s="322" t="s">
        <v>180</v>
      </c>
      <c r="C29" s="406" t="s">
        <v>25</v>
      </c>
      <c r="D29" s="406"/>
      <c r="E29" s="257">
        <v>39902</v>
      </c>
      <c r="F29" s="324">
        <v>739.12</v>
      </c>
      <c r="G29" s="324">
        <v>461.02</v>
      </c>
      <c r="H29" s="322">
        <f t="shared" si="2"/>
        <v>461.02</v>
      </c>
      <c r="I29" s="324">
        <v>461.01</v>
      </c>
      <c r="J29" s="324">
        <v>305.79000000000002</v>
      </c>
      <c r="K29" s="291">
        <v>155.22999999999999</v>
      </c>
      <c r="L29" s="291">
        <v>0</v>
      </c>
      <c r="M29" s="324">
        <v>73.19</v>
      </c>
      <c r="N29" s="291">
        <v>29.72</v>
      </c>
      <c r="O29" s="324">
        <v>100</v>
      </c>
    </row>
    <row r="30" spans="1:15" s="293" customFormat="1" ht="120.75" customHeight="1">
      <c r="A30" s="290">
        <v>16</v>
      </c>
      <c r="B30" s="322" t="s">
        <v>191</v>
      </c>
      <c r="C30" s="406" t="s">
        <v>94</v>
      </c>
      <c r="D30" s="406"/>
      <c r="E30" s="319" t="s">
        <v>95</v>
      </c>
      <c r="F30" s="324">
        <v>644.73</v>
      </c>
      <c r="G30" s="324">
        <v>502.06</v>
      </c>
      <c r="H30" s="322">
        <f>SUM(G30)</f>
        <v>502.06</v>
      </c>
      <c r="I30" s="291">
        <v>494.53</v>
      </c>
      <c r="J30" s="291">
        <v>494.53</v>
      </c>
      <c r="K30" s="291">
        <v>0</v>
      </c>
      <c r="L30" s="291">
        <v>7.53</v>
      </c>
      <c r="M30" s="291">
        <v>56</v>
      </c>
      <c r="N30" s="291">
        <v>56</v>
      </c>
      <c r="O30" s="324">
        <v>96</v>
      </c>
    </row>
    <row r="31" spans="1:15" s="287" customFormat="1" ht="27.75" customHeight="1">
      <c r="A31" s="283"/>
      <c r="B31" s="284"/>
      <c r="C31" s="409" t="s">
        <v>578</v>
      </c>
      <c r="D31" s="410"/>
      <c r="E31" s="253"/>
      <c r="F31" s="286">
        <f>SUM(F27:F30)</f>
        <v>1998.67</v>
      </c>
      <c r="G31" s="286">
        <f t="shared" ref="G31:N31" si="7">SUM(G27:G30)</f>
        <v>1460.29</v>
      </c>
      <c r="H31" s="285">
        <f t="shared" si="7"/>
        <v>1460.29</v>
      </c>
      <c r="I31" s="285">
        <f t="shared" si="7"/>
        <v>1452.75</v>
      </c>
      <c r="J31" s="285">
        <f t="shared" si="7"/>
        <v>1239.82</v>
      </c>
      <c r="K31" s="285">
        <f t="shared" si="7"/>
        <v>212.94</v>
      </c>
      <c r="L31" s="285">
        <f t="shared" si="7"/>
        <v>7.53</v>
      </c>
      <c r="M31" s="285">
        <f t="shared" si="7"/>
        <v>181.84</v>
      </c>
      <c r="N31" s="286">
        <f t="shared" si="7"/>
        <v>138.37</v>
      </c>
      <c r="O31" s="286"/>
    </row>
    <row r="32" spans="1:15" ht="30.75" customHeight="1">
      <c r="A32" s="262"/>
      <c r="B32" s="316"/>
      <c r="C32" s="316"/>
      <c r="D32" s="275" t="s">
        <v>275</v>
      </c>
      <c r="E32" s="319"/>
      <c r="F32" s="319"/>
      <c r="G32" s="319"/>
      <c r="H32" s="316"/>
      <c r="I32" s="266"/>
      <c r="J32" s="266"/>
      <c r="K32" s="266"/>
      <c r="L32" s="266"/>
      <c r="M32" s="266"/>
      <c r="N32" s="266"/>
      <c r="O32" s="319"/>
    </row>
    <row r="33" spans="1:15" s="293" customFormat="1" ht="73.5" customHeight="1">
      <c r="A33" s="290">
        <v>17</v>
      </c>
      <c r="B33" s="322" t="s">
        <v>543</v>
      </c>
      <c r="C33" s="406" t="s">
        <v>26</v>
      </c>
      <c r="D33" s="406"/>
      <c r="E33" s="257">
        <v>40008</v>
      </c>
      <c r="F33" s="291">
        <v>210</v>
      </c>
      <c r="G33" s="291">
        <v>188.39</v>
      </c>
      <c r="H33" s="326">
        <f t="shared" si="2"/>
        <v>188.39</v>
      </c>
      <c r="I33" s="291">
        <v>180.15</v>
      </c>
      <c r="J33" s="291">
        <v>180.15</v>
      </c>
      <c r="K33" s="291">
        <v>0</v>
      </c>
      <c r="L33" s="291">
        <v>8.24</v>
      </c>
      <c r="M33" s="291">
        <v>18.850000000000001</v>
      </c>
      <c r="N33" s="291">
        <v>18.850000000000001</v>
      </c>
      <c r="O33" s="324">
        <v>100</v>
      </c>
    </row>
    <row r="34" spans="1:15" s="293" customFormat="1" ht="57" customHeight="1">
      <c r="A34" s="290">
        <v>18</v>
      </c>
      <c r="B34" s="322" t="s">
        <v>548</v>
      </c>
      <c r="C34" s="406" t="s">
        <v>74</v>
      </c>
      <c r="D34" s="406"/>
      <c r="E34" s="319" t="s">
        <v>75</v>
      </c>
      <c r="F34" s="324">
        <v>658.13</v>
      </c>
      <c r="G34" s="324">
        <v>466.75</v>
      </c>
      <c r="H34" s="322">
        <f t="shared" si="2"/>
        <v>466.75</v>
      </c>
      <c r="I34" s="324">
        <v>332.64</v>
      </c>
      <c r="J34" s="324">
        <v>204.25</v>
      </c>
      <c r="K34" s="291">
        <v>0</v>
      </c>
      <c r="L34" s="291">
        <v>262.5</v>
      </c>
      <c r="M34" s="324">
        <v>65.81</v>
      </c>
      <c r="N34" s="291">
        <v>22.693999999999999</v>
      </c>
      <c r="O34" s="324">
        <v>77</v>
      </c>
    </row>
    <row r="35" spans="1:15" s="293" customFormat="1" ht="88.5" customHeight="1">
      <c r="A35" s="290">
        <v>19</v>
      </c>
      <c r="B35" s="322" t="s">
        <v>548</v>
      </c>
      <c r="C35" s="406" t="s">
        <v>567</v>
      </c>
      <c r="D35" s="406"/>
      <c r="E35" s="257">
        <v>40086</v>
      </c>
      <c r="F35" s="324">
        <v>317.33999999999997</v>
      </c>
      <c r="G35" s="324">
        <v>225.62</v>
      </c>
      <c r="H35" s="322">
        <f t="shared" si="2"/>
        <v>225.62</v>
      </c>
      <c r="I35" s="324">
        <v>225.62</v>
      </c>
      <c r="J35" s="324">
        <v>225.62</v>
      </c>
      <c r="K35" s="291">
        <v>0</v>
      </c>
      <c r="L35" s="291">
        <v>0</v>
      </c>
      <c r="M35" s="324">
        <v>31.33</v>
      </c>
      <c r="N35" s="291">
        <v>31.17</v>
      </c>
      <c r="O35" s="324">
        <v>87</v>
      </c>
    </row>
    <row r="36" spans="1:15" s="293" customFormat="1" ht="84" customHeight="1">
      <c r="A36" s="290">
        <v>20</v>
      </c>
      <c r="B36" s="322" t="s">
        <v>191</v>
      </c>
      <c r="C36" s="406" t="s">
        <v>30</v>
      </c>
      <c r="D36" s="406"/>
      <c r="E36" s="257">
        <v>40259</v>
      </c>
      <c r="F36" s="324">
        <v>747.42</v>
      </c>
      <c r="G36" s="324">
        <v>659.27</v>
      </c>
      <c r="H36" s="322">
        <f t="shared" si="2"/>
        <v>659.27</v>
      </c>
      <c r="I36" s="291">
        <v>638.95000000000005</v>
      </c>
      <c r="J36" s="291">
        <v>638.95000000000005</v>
      </c>
      <c r="K36" s="291">
        <v>0</v>
      </c>
      <c r="L36" s="291">
        <v>20.32</v>
      </c>
      <c r="M36" s="291">
        <v>73.260000000000005</v>
      </c>
      <c r="N36" s="291">
        <v>73.260000000000005</v>
      </c>
      <c r="O36" s="324">
        <v>100</v>
      </c>
    </row>
    <row r="37" spans="1:15" s="293" customFormat="1" ht="110.25" customHeight="1">
      <c r="A37" s="290">
        <v>21</v>
      </c>
      <c r="B37" s="322" t="s">
        <v>193</v>
      </c>
      <c r="C37" s="406" t="s">
        <v>77</v>
      </c>
      <c r="D37" s="406"/>
      <c r="E37" s="319" t="s">
        <v>78</v>
      </c>
      <c r="F37" s="324">
        <v>1180.9100000000001</v>
      </c>
      <c r="G37" s="324">
        <v>818.02</v>
      </c>
      <c r="H37" s="322">
        <f t="shared" si="2"/>
        <v>818.02</v>
      </c>
      <c r="I37" s="324">
        <v>818.02</v>
      </c>
      <c r="J37" s="291">
        <v>818.02</v>
      </c>
      <c r="K37" s="291">
        <v>0</v>
      </c>
      <c r="L37" s="291">
        <v>0</v>
      </c>
      <c r="M37" s="324">
        <v>118.01</v>
      </c>
      <c r="N37" s="291">
        <v>92.859899999999996</v>
      </c>
      <c r="O37" s="324">
        <v>98</v>
      </c>
    </row>
    <row r="38" spans="1:15" ht="41.25" customHeight="1">
      <c r="A38" s="262"/>
      <c r="B38" s="316"/>
      <c r="C38" s="409" t="s">
        <v>578</v>
      </c>
      <c r="D38" s="410"/>
      <c r="E38" s="319"/>
      <c r="F38" s="286">
        <f>SUM(F33:F37)</f>
        <v>3113.8</v>
      </c>
      <c r="G38" s="286">
        <f t="shared" ref="G38:N38" si="8">SUM(G33:G37)</f>
        <v>2358.0500000000002</v>
      </c>
      <c r="H38" s="286">
        <f t="shared" si="8"/>
        <v>2358.0500000000002</v>
      </c>
      <c r="I38" s="286">
        <f t="shared" si="8"/>
        <v>2195.38</v>
      </c>
      <c r="J38" s="286">
        <f t="shared" si="8"/>
        <v>2066.9899999999998</v>
      </c>
      <c r="K38" s="286">
        <f t="shared" si="8"/>
        <v>0</v>
      </c>
      <c r="L38" s="286">
        <f t="shared" si="8"/>
        <v>291.06</v>
      </c>
      <c r="M38" s="286">
        <f t="shared" si="8"/>
        <v>307.26</v>
      </c>
      <c r="N38" s="286">
        <f t="shared" si="8"/>
        <v>238.83389999999997</v>
      </c>
      <c r="O38" s="266"/>
    </row>
    <row r="39" spans="1:15" ht="33.75">
      <c r="A39" s="262"/>
      <c r="B39" s="316"/>
      <c r="C39" s="316"/>
      <c r="D39" s="275" t="s">
        <v>273</v>
      </c>
      <c r="E39" s="319"/>
      <c r="F39" s="319"/>
      <c r="G39" s="319"/>
      <c r="H39" s="316"/>
      <c r="I39" s="319"/>
      <c r="J39" s="266"/>
      <c r="K39" s="266"/>
      <c r="L39" s="266"/>
      <c r="M39" s="319"/>
      <c r="N39" s="266"/>
      <c r="O39" s="319"/>
    </row>
    <row r="40" spans="1:15" s="293" customFormat="1" ht="100.5" customHeight="1">
      <c r="A40" s="290">
        <v>22</v>
      </c>
      <c r="B40" s="322" t="s">
        <v>192</v>
      </c>
      <c r="C40" s="406" t="s">
        <v>31</v>
      </c>
      <c r="D40" s="406"/>
      <c r="E40" s="257">
        <v>40273</v>
      </c>
      <c r="F40" s="324">
        <v>270.98</v>
      </c>
      <c r="G40" s="291">
        <v>188.4</v>
      </c>
      <c r="H40" s="326">
        <f t="shared" si="2"/>
        <v>188.4</v>
      </c>
      <c r="I40" s="291">
        <v>188.4</v>
      </c>
      <c r="J40" s="291">
        <v>188.4</v>
      </c>
      <c r="K40" s="303">
        <v>0</v>
      </c>
      <c r="L40" s="324">
        <v>0</v>
      </c>
      <c r="M40" s="291">
        <v>26.17</v>
      </c>
      <c r="N40" s="291">
        <v>10.199999999999999</v>
      </c>
      <c r="O40" s="324">
        <v>98</v>
      </c>
    </row>
    <row r="41" spans="1:15" s="293" customFormat="1" ht="60.75" customHeight="1">
      <c r="A41" s="290">
        <v>23</v>
      </c>
      <c r="B41" s="322" t="s">
        <v>177</v>
      </c>
      <c r="C41" s="406" t="s">
        <v>8</v>
      </c>
      <c r="D41" s="406"/>
      <c r="E41" s="257">
        <v>40273</v>
      </c>
      <c r="F41" s="324">
        <v>213.47</v>
      </c>
      <c r="G41" s="324">
        <v>188.35</v>
      </c>
      <c r="H41" s="322">
        <f t="shared" si="2"/>
        <v>188.35</v>
      </c>
      <c r="I41" s="291">
        <v>188.35</v>
      </c>
      <c r="J41" s="324">
        <v>150.68</v>
      </c>
      <c r="K41" s="291">
        <v>37.67</v>
      </c>
      <c r="L41" s="291">
        <v>0</v>
      </c>
      <c r="M41" s="291">
        <v>20.92</v>
      </c>
      <c r="N41" s="291">
        <v>20.92</v>
      </c>
      <c r="O41" s="324">
        <v>100</v>
      </c>
    </row>
    <row r="42" spans="1:15" s="293" customFormat="1" ht="122.25" customHeight="1">
      <c r="A42" s="290">
        <v>24</v>
      </c>
      <c r="B42" s="322" t="s">
        <v>194</v>
      </c>
      <c r="C42" s="413" t="s">
        <v>32</v>
      </c>
      <c r="D42" s="414"/>
      <c r="E42" s="257">
        <v>40436</v>
      </c>
      <c r="F42" s="324">
        <v>321.45</v>
      </c>
      <c r="G42" s="324">
        <v>286.44</v>
      </c>
      <c r="H42" s="322">
        <f t="shared" si="2"/>
        <v>286.44</v>
      </c>
      <c r="I42" s="324">
        <v>284.01</v>
      </c>
      <c r="J42" s="291">
        <v>280.60000000000002</v>
      </c>
      <c r="K42" s="291">
        <v>0</v>
      </c>
      <c r="L42" s="291">
        <v>5.84</v>
      </c>
      <c r="M42" s="291">
        <v>32</v>
      </c>
      <c r="N42" s="291">
        <v>32</v>
      </c>
      <c r="O42" s="324">
        <v>100</v>
      </c>
    </row>
    <row r="43" spans="1:15" s="293" customFormat="1" ht="85.5" customHeight="1">
      <c r="A43" s="290">
        <v>25</v>
      </c>
      <c r="B43" s="322" t="s">
        <v>192</v>
      </c>
      <c r="C43" s="406" t="s">
        <v>33</v>
      </c>
      <c r="D43" s="406"/>
      <c r="E43" s="257">
        <v>40346</v>
      </c>
      <c r="F43" s="324">
        <v>333.19</v>
      </c>
      <c r="G43" s="324">
        <v>237.55</v>
      </c>
      <c r="H43" s="322">
        <f t="shared" si="2"/>
        <v>237.55</v>
      </c>
      <c r="I43" s="324">
        <v>237.55</v>
      </c>
      <c r="J43" s="324">
        <v>237.55</v>
      </c>
      <c r="K43" s="291">
        <f>I43-J43</f>
        <v>0</v>
      </c>
      <c r="L43" s="291">
        <v>0</v>
      </c>
      <c r="M43" s="291">
        <v>32.99</v>
      </c>
      <c r="N43" s="291">
        <v>13.2</v>
      </c>
      <c r="O43" s="324">
        <v>97</v>
      </c>
    </row>
    <row r="44" spans="1:15" s="293" customFormat="1" ht="138" customHeight="1">
      <c r="A44" s="290">
        <v>26</v>
      </c>
      <c r="B44" s="322" t="s">
        <v>194</v>
      </c>
      <c r="C44" s="406" t="s">
        <v>34</v>
      </c>
      <c r="D44" s="406"/>
      <c r="E44" s="257">
        <v>40480</v>
      </c>
      <c r="F44" s="291">
        <v>524.1</v>
      </c>
      <c r="G44" s="324">
        <v>465.09</v>
      </c>
      <c r="H44" s="322">
        <f t="shared" si="2"/>
        <v>465.09</v>
      </c>
      <c r="I44" s="291">
        <v>449.3</v>
      </c>
      <c r="J44" s="291">
        <v>449.3</v>
      </c>
      <c r="K44" s="291">
        <v>0</v>
      </c>
      <c r="L44" s="291">
        <v>15.79</v>
      </c>
      <c r="M44" s="291">
        <v>51.67</v>
      </c>
      <c r="N44" s="291">
        <v>51.67</v>
      </c>
      <c r="O44" s="324">
        <v>100</v>
      </c>
    </row>
    <row r="45" spans="1:15" s="293" customFormat="1" ht="63.75" customHeight="1">
      <c r="A45" s="290">
        <v>27</v>
      </c>
      <c r="B45" s="322" t="s">
        <v>191</v>
      </c>
      <c r="C45" s="406" t="s">
        <v>35</v>
      </c>
      <c r="D45" s="406"/>
      <c r="E45" s="257">
        <v>40492</v>
      </c>
      <c r="F45" s="324">
        <v>303.42</v>
      </c>
      <c r="G45" s="324">
        <v>214.39</v>
      </c>
      <c r="H45" s="322">
        <f t="shared" si="2"/>
        <v>214.39</v>
      </c>
      <c r="I45" s="324">
        <v>214.39</v>
      </c>
      <c r="J45" s="324">
        <v>213.82</v>
      </c>
      <c r="K45" s="291">
        <v>0</v>
      </c>
      <c r="L45" s="291">
        <v>0.56999999999999995</v>
      </c>
      <c r="M45" s="324">
        <v>29.74</v>
      </c>
      <c r="N45" s="291">
        <v>24.317</v>
      </c>
      <c r="O45" s="324">
        <v>93</v>
      </c>
    </row>
    <row r="46" spans="1:15" s="293" customFormat="1" ht="71.25" customHeight="1">
      <c r="A46" s="290">
        <v>28</v>
      </c>
      <c r="B46" s="322" t="s">
        <v>543</v>
      </c>
      <c r="C46" s="406" t="s">
        <v>36</v>
      </c>
      <c r="D46" s="406"/>
      <c r="E46" s="257">
        <v>40492</v>
      </c>
      <c r="F46" s="324">
        <v>559.91</v>
      </c>
      <c r="G46" s="324">
        <v>494.23</v>
      </c>
      <c r="H46" s="322">
        <f t="shared" si="2"/>
        <v>494.23</v>
      </c>
      <c r="I46" s="291">
        <v>490.19</v>
      </c>
      <c r="J46" s="324">
        <v>480.71</v>
      </c>
      <c r="K46" s="291">
        <v>9.41</v>
      </c>
      <c r="L46" s="291">
        <v>4.04</v>
      </c>
      <c r="M46" s="291">
        <v>54.91</v>
      </c>
      <c r="N46" s="291">
        <v>54.91</v>
      </c>
      <c r="O46" s="324">
        <v>100</v>
      </c>
    </row>
    <row r="47" spans="1:15" s="293" customFormat="1" ht="56.25" customHeight="1">
      <c r="A47" s="290">
        <v>29</v>
      </c>
      <c r="B47" s="322" t="s">
        <v>543</v>
      </c>
      <c r="C47" s="406" t="s">
        <v>37</v>
      </c>
      <c r="D47" s="406"/>
      <c r="E47" s="257">
        <v>40494</v>
      </c>
      <c r="F47" s="324">
        <v>771.96</v>
      </c>
      <c r="G47" s="291">
        <v>271.8</v>
      </c>
      <c r="H47" s="326">
        <f t="shared" si="2"/>
        <v>271.8</v>
      </c>
      <c r="I47" s="291">
        <v>120.4</v>
      </c>
      <c r="J47" s="324">
        <v>120.4</v>
      </c>
      <c r="K47" s="291">
        <v>0</v>
      </c>
      <c r="L47" s="291">
        <v>151.44999999999999</v>
      </c>
      <c r="M47" s="291">
        <v>77.19</v>
      </c>
      <c r="N47" s="291">
        <v>7.74</v>
      </c>
      <c r="O47" s="324">
        <v>27</v>
      </c>
    </row>
    <row r="48" spans="1:15" s="293" customFormat="1" ht="126.75" customHeight="1">
      <c r="A48" s="290">
        <v>30</v>
      </c>
      <c r="B48" s="322" t="s">
        <v>193</v>
      </c>
      <c r="C48" s="406" t="s">
        <v>582</v>
      </c>
      <c r="D48" s="406"/>
      <c r="E48" s="257">
        <v>40511</v>
      </c>
      <c r="F48" s="291">
        <v>257</v>
      </c>
      <c r="G48" s="324">
        <v>229.01</v>
      </c>
      <c r="H48" s="322">
        <f t="shared" si="2"/>
        <v>229.01</v>
      </c>
      <c r="I48" s="322">
        <v>229.01</v>
      </c>
      <c r="J48" s="324">
        <v>183.22</v>
      </c>
      <c r="K48" s="291">
        <v>45.79</v>
      </c>
      <c r="L48" s="291">
        <v>0</v>
      </c>
      <c r="M48" s="324">
        <v>25.69</v>
      </c>
      <c r="N48" s="291">
        <v>25.52</v>
      </c>
      <c r="O48" s="324">
        <v>100</v>
      </c>
    </row>
    <row r="49" spans="1:15" s="293" customFormat="1" ht="149.25" customHeight="1">
      <c r="A49" s="290">
        <v>31</v>
      </c>
      <c r="B49" s="322" t="s">
        <v>181</v>
      </c>
      <c r="C49" s="406" t="s">
        <v>579</v>
      </c>
      <c r="D49" s="406"/>
      <c r="E49" s="257">
        <v>40511</v>
      </c>
      <c r="F49" s="291">
        <v>4001.26</v>
      </c>
      <c r="G49" s="291">
        <v>2851.2</v>
      </c>
      <c r="H49" s="326">
        <f t="shared" si="2"/>
        <v>2851.2</v>
      </c>
      <c r="I49" s="324">
        <v>2658.84</v>
      </c>
      <c r="J49" s="324">
        <v>2658.84</v>
      </c>
      <c r="K49" s="291">
        <v>191</v>
      </c>
      <c r="L49" s="291">
        <v>192.37</v>
      </c>
      <c r="M49" s="324">
        <v>396.14</v>
      </c>
      <c r="N49" s="291">
        <v>141.33735999999999</v>
      </c>
      <c r="O49" s="324">
        <v>80</v>
      </c>
    </row>
    <row r="50" spans="1:15" s="293" customFormat="1" ht="75" customHeight="1">
      <c r="A50" s="290">
        <v>32</v>
      </c>
      <c r="B50" s="322" t="s">
        <v>543</v>
      </c>
      <c r="C50" s="406" t="s">
        <v>40</v>
      </c>
      <c r="D50" s="406"/>
      <c r="E50" s="257">
        <v>40525</v>
      </c>
      <c r="F50" s="324">
        <v>723.74</v>
      </c>
      <c r="G50" s="291">
        <v>636.21</v>
      </c>
      <c r="H50" s="326">
        <f t="shared" si="2"/>
        <v>636.21</v>
      </c>
      <c r="I50" s="291">
        <v>636.21</v>
      </c>
      <c r="J50" s="324">
        <v>635.21</v>
      </c>
      <c r="K50" s="291">
        <f>I50-J50</f>
        <v>1</v>
      </c>
      <c r="L50" s="291">
        <v>0</v>
      </c>
      <c r="M50" s="291">
        <v>70.680000000000007</v>
      </c>
      <c r="N50" s="291">
        <v>70.680000000000007</v>
      </c>
      <c r="O50" s="324">
        <v>100</v>
      </c>
    </row>
    <row r="51" spans="1:15" s="293" customFormat="1" ht="81.75" customHeight="1">
      <c r="A51" s="290">
        <v>33</v>
      </c>
      <c r="B51" s="322" t="s">
        <v>177</v>
      </c>
      <c r="C51" s="406" t="s">
        <v>41</v>
      </c>
      <c r="D51" s="406"/>
      <c r="E51" s="257">
        <v>40568</v>
      </c>
      <c r="F51" s="324">
        <v>614.33000000000004</v>
      </c>
      <c r="G51" s="291">
        <v>437.14</v>
      </c>
      <c r="H51" s="326">
        <f t="shared" si="2"/>
        <v>437.14</v>
      </c>
      <c r="I51" s="291">
        <v>437.14</v>
      </c>
      <c r="J51" s="324">
        <v>353.15</v>
      </c>
      <c r="K51" s="291">
        <v>83.99</v>
      </c>
      <c r="L51" s="291">
        <v>0</v>
      </c>
      <c r="M51" s="291">
        <v>60.71</v>
      </c>
      <c r="N51" s="291">
        <v>52.347099999999998</v>
      </c>
      <c r="O51" s="324">
        <v>86</v>
      </c>
    </row>
    <row r="52" spans="1:15" s="293" customFormat="1" ht="66.75" customHeight="1">
      <c r="A52" s="290">
        <v>34</v>
      </c>
      <c r="B52" s="322" t="s">
        <v>192</v>
      </c>
      <c r="C52" s="406" t="s">
        <v>565</v>
      </c>
      <c r="D52" s="406"/>
      <c r="E52" s="257" t="s">
        <v>566</v>
      </c>
      <c r="F52" s="291">
        <v>369</v>
      </c>
      <c r="G52" s="291">
        <v>317.52</v>
      </c>
      <c r="H52" s="322">
        <f t="shared" si="2"/>
        <v>317.52</v>
      </c>
      <c r="I52" s="324">
        <v>317.52</v>
      </c>
      <c r="J52" s="324">
        <v>309.51</v>
      </c>
      <c r="K52" s="291">
        <v>8.01</v>
      </c>
      <c r="L52" s="291">
        <v>0</v>
      </c>
      <c r="M52" s="324">
        <v>35.6</v>
      </c>
      <c r="N52" s="291">
        <v>35.6</v>
      </c>
      <c r="O52" s="324">
        <v>100</v>
      </c>
    </row>
    <row r="53" spans="1:15" s="293" customFormat="1" ht="124.5" customHeight="1">
      <c r="A53" s="290">
        <v>35</v>
      </c>
      <c r="B53" s="322" t="s">
        <v>186</v>
      </c>
      <c r="C53" s="406" t="s">
        <v>569</v>
      </c>
      <c r="D53" s="406"/>
      <c r="E53" s="319" t="s">
        <v>80</v>
      </c>
      <c r="F53" s="324">
        <v>619.86</v>
      </c>
      <c r="G53" s="324">
        <v>469.66</v>
      </c>
      <c r="H53" s="322">
        <f t="shared" si="2"/>
        <v>469.66</v>
      </c>
      <c r="I53" s="324">
        <v>469.66</v>
      </c>
      <c r="J53" s="291">
        <v>446.26</v>
      </c>
      <c r="K53" s="291">
        <v>23.4</v>
      </c>
      <c r="L53" s="291">
        <v>0</v>
      </c>
      <c r="M53" s="324">
        <v>61.98</v>
      </c>
      <c r="N53" s="291">
        <v>61.98</v>
      </c>
      <c r="O53" s="324">
        <v>100</v>
      </c>
    </row>
    <row r="54" spans="1:15" s="293" customFormat="1" ht="78.75" customHeight="1">
      <c r="A54" s="290">
        <v>36</v>
      </c>
      <c r="B54" s="322" t="s">
        <v>548</v>
      </c>
      <c r="C54" s="406" t="s">
        <v>81</v>
      </c>
      <c r="D54" s="406"/>
      <c r="E54" s="319" t="s">
        <v>82</v>
      </c>
      <c r="F54" s="324">
        <v>315.54000000000002</v>
      </c>
      <c r="G54" s="324">
        <v>223.84</v>
      </c>
      <c r="H54" s="322">
        <f t="shared" si="2"/>
        <v>223.84</v>
      </c>
      <c r="I54" s="324">
        <v>223.84</v>
      </c>
      <c r="J54" s="291">
        <v>223.84</v>
      </c>
      <c r="K54" s="291">
        <v>0</v>
      </c>
      <c r="L54" s="291">
        <v>0</v>
      </c>
      <c r="M54" s="324">
        <v>31.08</v>
      </c>
      <c r="N54" s="291">
        <v>30.92</v>
      </c>
      <c r="O54" s="292">
        <v>1</v>
      </c>
    </row>
    <row r="55" spans="1:15" s="287" customFormat="1" ht="30.75" customHeight="1">
      <c r="A55" s="283"/>
      <c r="B55" s="284"/>
      <c r="C55" s="409" t="s">
        <v>578</v>
      </c>
      <c r="D55" s="410"/>
      <c r="E55" s="253"/>
      <c r="F55" s="313">
        <f>SUM(F40:F54)</f>
        <v>10199.210000000001</v>
      </c>
      <c r="G55" s="286">
        <f t="shared" ref="G55:N55" si="9">SUM(G40:G54)</f>
        <v>7510.83</v>
      </c>
      <c r="H55" s="286">
        <f t="shared" si="9"/>
        <v>7510.83</v>
      </c>
      <c r="I55" s="286">
        <f t="shared" si="9"/>
        <v>7144.8100000000013</v>
      </c>
      <c r="J55" s="285">
        <f t="shared" si="9"/>
        <v>6931.4900000000007</v>
      </c>
      <c r="K55" s="285">
        <f t="shared" si="9"/>
        <v>400.27</v>
      </c>
      <c r="L55" s="285">
        <f t="shared" si="9"/>
        <v>370.06</v>
      </c>
      <c r="M55" s="285">
        <f t="shared" si="9"/>
        <v>1007.4700000000003</v>
      </c>
      <c r="N55" s="286">
        <f t="shared" si="9"/>
        <v>633.34145999999998</v>
      </c>
      <c r="O55" s="289"/>
    </row>
    <row r="56" spans="1:15" ht="35.25">
      <c r="A56" s="262"/>
      <c r="B56" s="316"/>
      <c r="C56" s="394" t="s">
        <v>302</v>
      </c>
      <c r="D56" s="395"/>
      <c r="E56" s="319"/>
      <c r="F56" s="319"/>
      <c r="G56" s="319"/>
      <c r="H56" s="316"/>
      <c r="I56" s="319"/>
      <c r="J56" s="266"/>
      <c r="K56" s="266"/>
      <c r="L56" s="266"/>
      <c r="M56" s="319"/>
      <c r="N56" s="266"/>
      <c r="O56" s="259"/>
    </row>
    <row r="57" spans="1:15" s="293" customFormat="1" ht="54" customHeight="1">
      <c r="A57" s="290">
        <v>37</v>
      </c>
      <c r="B57" s="322" t="s">
        <v>191</v>
      </c>
      <c r="C57" s="406" t="s">
        <v>44</v>
      </c>
      <c r="D57" s="406"/>
      <c r="E57" s="257">
        <v>41050</v>
      </c>
      <c r="F57" s="291">
        <v>811</v>
      </c>
      <c r="G57" s="324">
        <v>286.23</v>
      </c>
      <c r="H57" s="322">
        <f t="shared" si="2"/>
        <v>286.23</v>
      </c>
      <c r="I57" s="291">
        <v>250.66</v>
      </c>
      <c r="J57" s="324">
        <v>250.66</v>
      </c>
      <c r="K57" s="291" t="e">
        <f>#REF!-J57</f>
        <v>#REF!</v>
      </c>
      <c r="L57" s="291">
        <v>35.57</v>
      </c>
      <c r="M57" s="291">
        <v>81.099999999999994</v>
      </c>
      <c r="N57" s="291">
        <v>20</v>
      </c>
      <c r="O57" s="324">
        <v>40</v>
      </c>
    </row>
    <row r="58" spans="1:15" s="293" customFormat="1" ht="124.5" customHeight="1">
      <c r="A58" s="290">
        <v>38</v>
      </c>
      <c r="B58" s="322" t="s">
        <v>543</v>
      </c>
      <c r="C58" s="406" t="s">
        <v>568</v>
      </c>
      <c r="D58" s="406"/>
      <c r="E58" s="257">
        <v>41057</v>
      </c>
      <c r="F58" s="291">
        <v>760</v>
      </c>
      <c r="G58" s="324">
        <v>541.65</v>
      </c>
      <c r="H58" s="322">
        <f t="shared" si="2"/>
        <v>541.65</v>
      </c>
      <c r="I58" s="324">
        <v>500.2</v>
      </c>
      <c r="J58" s="324">
        <v>435.24</v>
      </c>
      <c r="K58" s="291">
        <v>0</v>
      </c>
      <c r="L58" s="291">
        <v>106.41</v>
      </c>
      <c r="M58" s="291">
        <v>76</v>
      </c>
      <c r="N58" s="291">
        <v>55.52</v>
      </c>
      <c r="O58" s="324">
        <v>70</v>
      </c>
    </row>
    <row r="59" spans="1:15" s="293" customFormat="1" ht="103.5" customHeight="1">
      <c r="A59" s="290">
        <v>39</v>
      </c>
      <c r="B59" s="322" t="s">
        <v>177</v>
      </c>
      <c r="C59" s="406" t="s">
        <v>46</v>
      </c>
      <c r="D59" s="406"/>
      <c r="E59" s="257">
        <v>41075</v>
      </c>
      <c r="F59" s="291">
        <v>728.5</v>
      </c>
      <c r="G59" s="324">
        <v>514.66999999999996</v>
      </c>
      <c r="H59" s="322">
        <f t="shared" si="2"/>
        <v>514.66999999999996</v>
      </c>
      <c r="I59" s="324">
        <v>512.70000000000005</v>
      </c>
      <c r="J59" s="324">
        <v>512.70000000000005</v>
      </c>
      <c r="K59" s="291">
        <v>0</v>
      </c>
      <c r="L59" s="291">
        <v>1.97</v>
      </c>
      <c r="M59" s="324">
        <v>70.11</v>
      </c>
      <c r="N59" s="291">
        <v>70.11</v>
      </c>
      <c r="O59" s="324">
        <v>100</v>
      </c>
    </row>
    <row r="60" spans="1:15" s="293" customFormat="1" ht="79.5" customHeight="1">
      <c r="A60" s="290">
        <v>40</v>
      </c>
      <c r="B60" s="322" t="s">
        <v>548</v>
      </c>
      <c r="C60" s="406" t="s">
        <v>47</v>
      </c>
      <c r="D60" s="406"/>
      <c r="E60" s="257">
        <v>41088</v>
      </c>
      <c r="F60" s="324">
        <v>501.37</v>
      </c>
      <c r="G60" s="324">
        <v>180.44</v>
      </c>
      <c r="H60" s="325">
        <f t="shared" si="2"/>
        <v>180.44</v>
      </c>
      <c r="I60" s="324">
        <v>142.38</v>
      </c>
      <c r="J60" s="324">
        <v>87.23</v>
      </c>
      <c r="K60" s="291">
        <v>55.15</v>
      </c>
      <c r="L60" s="291">
        <v>38.06</v>
      </c>
      <c r="M60" s="324">
        <v>38.33</v>
      </c>
      <c r="N60" s="291">
        <v>8.1929200000000009</v>
      </c>
      <c r="O60" s="324">
        <v>25</v>
      </c>
    </row>
    <row r="61" spans="1:15" s="293" customFormat="1" ht="104.25" customHeight="1">
      <c r="A61" s="290">
        <v>41</v>
      </c>
      <c r="B61" s="322" t="s">
        <v>188</v>
      </c>
      <c r="C61" s="406" t="s">
        <v>48</v>
      </c>
      <c r="D61" s="406"/>
      <c r="E61" s="257">
        <v>41142</v>
      </c>
      <c r="F61" s="324">
        <v>730.15</v>
      </c>
      <c r="G61" s="291">
        <v>653.13</v>
      </c>
      <c r="H61" s="326">
        <f t="shared" si="2"/>
        <v>653.13</v>
      </c>
      <c r="I61" s="291">
        <v>653.13</v>
      </c>
      <c r="J61" s="291">
        <v>0</v>
      </c>
      <c r="K61" s="291">
        <v>0</v>
      </c>
      <c r="L61" s="291">
        <v>0</v>
      </c>
      <c r="M61" s="291">
        <v>72.569999999999993</v>
      </c>
      <c r="N61" s="291">
        <v>72.569999999999993</v>
      </c>
      <c r="O61" s="324">
        <v>100</v>
      </c>
    </row>
    <row r="62" spans="1:15" s="293" customFormat="1" ht="106.5" customHeight="1">
      <c r="A62" s="290">
        <v>42</v>
      </c>
      <c r="B62" s="322" t="s">
        <v>543</v>
      </c>
      <c r="C62" s="406" t="s">
        <v>49</v>
      </c>
      <c r="D62" s="406"/>
      <c r="E62" s="257">
        <v>41142</v>
      </c>
      <c r="F62" s="324">
        <v>485.43</v>
      </c>
      <c r="G62" s="291">
        <v>436.79</v>
      </c>
      <c r="H62" s="326">
        <f t="shared" si="2"/>
        <v>436.79</v>
      </c>
      <c r="I62" s="324">
        <v>417.04</v>
      </c>
      <c r="J62" s="324">
        <v>417.04</v>
      </c>
      <c r="K62" s="291">
        <v>0</v>
      </c>
      <c r="L62" s="291">
        <v>19.75</v>
      </c>
      <c r="M62" s="324">
        <v>48.5</v>
      </c>
      <c r="N62" s="291">
        <v>48.5</v>
      </c>
      <c r="O62" s="324">
        <v>100</v>
      </c>
    </row>
    <row r="63" spans="1:15" s="293" customFormat="1" ht="98.25" customHeight="1">
      <c r="A63" s="290">
        <v>43</v>
      </c>
      <c r="B63" s="322" t="s">
        <v>194</v>
      </c>
      <c r="C63" s="406" t="s">
        <v>50</v>
      </c>
      <c r="D63" s="406"/>
      <c r="E63" s="257">
        <v>41143</v>
      </c>
      <c r="F63" s="324">
        <v>1322.94</v>
      </c>
      <c r="G63" s="291">
        <v>952.44</v>
      </c>
      <c r="H63" s="326">
        <f t="shared" si="2"/>
        <v>952.44</v>
      </c>
      <c r="I63" s="291">
        <v>952.42</v>
      </c>
      <c r="J63" s="291">
        <v>907.15599999999995</v>
      </c>
      <c r="K63" s="291">
        <v>0</v>
      </c>
      <c r="L63" s="291">
        <v>45.28</v>
      </c>
      <c r="M63" s="291">
        <v>132.29</v>
      </c>
      <c r="N63" s="291">
        <v>100.79</v>
      </c>
      <c r="O63" s="324">
        <v>90</v>
      </c>
    </row>
    <row r="64" spans="1:15" s="293" customFormat="1" ht="73.5" customHeight="1">
      <c r="A64" s="290">
        <v>44</v>
      </c>
      <c r="B64" s="322" t="s">
        <v>576</v>
      </c>
      <c r="C64" s="413" t="s">
        <v>560</v>
      </c>
      <c r="D64" s="414"/>
      <c r="E64" s="257">
        <v>41143</v>
      </c>
      <c r="F64" s="324">
        <v>1054.77</v>
      </c>
      <c r="G64" s="291">
        <v>944.77</v>
      </c>
      <c r="H64" s="326">
        <f t="shared" si="2"/>
        <v>944.77</v>
      </c>
      <c r="I64" s="291">
        <v>942.52</v>
      </c>
      <c r="J64" s="291">
        <v>942.52</v>
      </c>
      <c r="K64" s="291">
        <v>0</v>
      </c>
      <c r="L64" s="291">
        <v>0</v>
      </c>
      <c r="M64" s="291">
        <v>104.97</v>
      </c>
      <c r="N64" s="291">
        <v>104.97</v>
      </c>
      <c r="O64" s="324">
        <v>100</v>
      </c>
    </row>
    <row r="65" spans="1:15" s="293" customFormat="1" ht="69" customHeight="1">
      <c r="A65" s="290">
        <v>45</v>
      </c>
      <c r="B65" s="322" t="s">
        <v>194</v>
      </c>
      <c r="C65" s="406" t="s">
        <v>52</v>
      </c>
      <c r="D65" s="406"/>
      <c r="E65" s="257">
        <v>41178</v>
      </c>
      <c r="F65" s="324">
        <v>421.87</v>
      </c>
      <c r="G65" s="291">
        <v>151.80000000000001</v>
      </c>
      <c r="H65" s="326">
        <f t="shared" si="2"/>
        <v>151.80000000000001</v>
      </c>
      <c r="I65" s="291">
        <v>136.55000000000001</v>
      </c>
      <c r="J65" s="291">
        <v>53.09</v>
      </c>
      <c r="K65" s="291">
        <v>0</v>
      </c>
      <c r="L65" s="291">
        <v>98.709000000000003</v>
      </c>
      <c r="M65" s="291">
        <v>42.18</v>
      </c>
      <c r="N65" s="291">
        <v>15.17</v>
      </c>
      <c r="O65" s="324">
        <v>50</v>
      </c>
    </row>
    <row r="66" spans="1:15" s="293" customFormat="1" ht="64.5" customHeight="1">
      <c r="A66" s="290">
        <v>46</v>
      </c>
      <c r="B66" s="322" t="s">
        <v>182</v>
      </c>
      <c r="C66" s="406" t="s">
        <v>53</v>
      </c>
      <c r="D66" s="406"/>
      <c r="E66" s="257">
        <v>41269</v>
      </c>
      <c r="F66" s="291">
        <v>435</v>
      </c>
      <c r="G66" s="324">
        <v>391.05</v>
      </c>
      <c r="H66" s="322">
        <f t="shared" si="2"/>
        <v>391.05</v>
      </c>
      <c r="I66" s="324">
        <v>391.05</v>
      </c>
      <c r="J66" s="324">
        <v>370.23</v>
      </c>
      <c r="K66" s="291">
        <v>20.824000000000002</v>
      </c>
      <c r="L66" s="291">
        <v>0</v>
      </c>
      <c r="M66" s="324">
        <v>43.45</v>
      </c>
      <c r="N66" s="291">
        <v>42.02</v>
      </c>
      <c r="O66" s="324">
        <v>100</v>
      </c>
    </row>
    <row r="67" spans="1:15" s="293" customFormat="1" ht="77.25" customHeight="1">
      <c r="A67" s="290">
        <v>47</v>
      </c>
      <c r="B67" s="322" t="s">
        <v>183</v>
      </c>
      <c r="C67" s="406" t="s">
        <v>54</v>
      </c>
      <c r="D67" s="406"/>
      <c r="E67" s="257">
        <v>41327</v>
      </c>
      <c r="F67" s="324">
        <v>461.56</v>
      </c>
      <c r="G67" s="324">
        <v>415.4</v>
      </c>
      <c r="H67" s="322">
        <f t="shared" si="2"/>
        <v>415.4</v>
      </c>
      <c r="I67" s="324">
        <v>415.4</v>
      </c>
      <c r="J67" s="291">
        <v>332.32</v>
      </c>
      <c r="K67" s="291">
        <v>83.08</v>
      </c>
      <c r="L67" s="291">
        <v>0</v>
      </c>
      <c r="M67" s="291">
        <v>46.15</v>
      </c>
      <c r="N67" s="291">
        <v>42</v>
      </c>
      <c r="O67" s="292">
        <v>1</v>
      </c>
    </row>
    <row r="68" spans="1:15" s="293" customFormat="1" ht="75" customHeight="1">
      <c r="A68" s="290">
        <v>48</v>
      </c>
      <c r="B68" s="322" t="s">
        <v>178</v>
      </c>
      <c r="C68" s="406" t="s">
        <v>55</v>
      </c>
      <c r="D68" s="406"/>
      <c r="E68" s="257">
        <v>41327</v>
      </c>
      <c r="F68" s="324">
        <v>429.32</v>
      </c>
      <c r="G68" s="291">
        <v>154.5</v>
      </c>
      <c r="H68" s="326">
        <f t="shared" si="2"/>
        <v>154.5</v>
      </c>
      <c r="I68" s="291">
        <v>154.5</v>
      </c>
      <c r="J68" s="291">
        <v>154.5</v>
      </c>
      <c r="K68" s="291">
        <v>0</v>
      </c>
      <c r="L68" s="291">
        <v>0</v>
      </c>
      <c r="M68" s="291">
        <v>42.488999999999997</v>
      </c>
      <c r="N68" s="291">
        <v>42.488999999999997</v>
      </c>
      <c r="O68" s="324">
        <v>60</v>
      </c>
    </row>
    <row r="69" spans="1:15" s="293" customFormat="1" ht="100.5" customHeight="1">
      <c r="A69" s="290">
        <v>49</v>
      </c>
      <c r="B69" s="322" t="s">
        <v>543</v>
      </c>
      <c r="C69" s="406" t="s">
        <v>56</v>
      </c>
      <c r="D69" s="406"/>
      <c r="E69" s="257">
        <v>41330</v>
      </c>
      <c r="F69" s="324">
        <v>1422.31</v>
      </c>
      <c r="G69" s="291">
        <v>1024.03</v>
      </c>
      <c r="H69" s="326">
        <f t="shared" si="2"/>
        <v>1024.03</v>
      </c>
      <c r="I69" s="291">
        <v>1024</v>
      </c>
      <c r="J69" s="291">
        <v>941.57</v>
      </c>
      <c r="K69" s="291">
        <v>0</v>
      </c>
      <c r="L69" s="291">
        <v>0</v>
      </c>
      <c r="M69" s="291">
        <v>142.22999999999999</v>
      </c>
      <c r="N69" s="291">
        <v>114.2</v>
      </c>
      <c r="O69" s="324">
        <v>80</v>
      </c>
    </row>
    <row r="70" spans="1:15" s="293" customFormat="1" ht="97.5" customHeight="1">
      <c r="A70" s="290">
        <v>50</v>
      </c>
      <c r="B70" s="322" t="s">
        <v>547</v>
      </c>
      <c r="C70" s="406" t="s">
        <v>57</v>
      </c>
      <c r="D70" s="406"/>
      <c r="E70" s="257">
        <v>41330</v>
      </c>
      <c r="F70" s="324">
        <v>552.5</v>
      </c>
      <c r="G70" s="305">
        <v>397.5</v>
      </c>
      <c r="H70" s="322">
        <f t="shared" si="2"/>
        <v>397.5</v>
      </c>
      <c r="I70" s="324">
        <v>397.5</v>
      </c>
      <c r="J70" s="324">
        <v>397.5</v>
      </c>
      <c r="K70" s="305">
        <v>0</v>
      </c>
      <c r="L70" s="291">
        <v>0</v>
      </c>
      <c r="M70" s="324">
        <v>55.25</v>
      </c>
      <c r="N70" s="291">
        <v>55.25</v>
      </c>
      <c r="O70" s="324">
        <v>100</v>
      </c>
    </row>
    <row r="71" spans="1:15" s="293" customFormat="1" ht="111" customHeight="1">
      <c r="A71" s="290">
        <v>51</v>
      </c>
      <c r="B71" s="322" t="s">
        <v>193</v>
      </c>
      <c r="C71" s="406" t="s">
        <v>83</v>
      </c>
      <c r="D71" s="406"/>
      <c r="E71" s="319" t="s">
        <v>84</v>
      </c>
      <c r="F71" s="324">
        <v>1432.23</v>
      </c>
      <c r="G71" s="324">
        <v>1288.1300000000001</v>
      </c>
      <c r="H71" s="322">
        <f t="shared" si="2"/>
        <v>1288.1300000000001</v>
      </c>
      <c r="I71" s="324">
        <v>1281.6400000000001</v>
      </c>
      <c r="J71" s="291">
        <v>1281.6400000000001</v>
      </c>
      <c r="K71" s="291">
        <v>0</v>
      </c>
      <c r="L71" s="291">
        <v>6.49</v>
      </c>
      <c r="M71" s="291">
        <v>142.44</v>
      </c>
      <c r="N71" s="291">
        <v>142.44490999999999</v>
      </c>
      <c r="O71" s="292">
        <v>1</v>
      </c>
    </row>
    <row r="72" spans="1:15" s="293" customFormat="1" ht="87.75" customHeight="1">
      <c r="A72" s="290">
        <v>52</v>
      </c>
      <c r="B72" s="322" t="s">
        <v>184</v>
      </c>
      <c r="C72" s="406" t="s">
        <v>559</v>
      </c>
      <c r="D72" s="406"/>
      <c r="E72" s="257">
        <v>41142</v>
      </c>
      <c r="F72" s="324">
        <v>575.35</v>
      </c>
      <c r="G72" s="291">
        <v>492.47</v>
      </c>
      <c r="H72" s="326">
        <f t="shared" si="2"/>
        <v>492.47</v>
      </c>
      <c r="I72" s="291">
        <v>490.98</v>
      </c>
      <c r="J72" s="291">
        <v>452.33</v>
      </c>
      <c r="K72" s="291">
        <v>38.65</v>
      </c>
      <c r="L72" s="291">
        <v>1.49</v>
      </c>
      <c r="M72" s="291">
        <v>49.57</v>
      </c>
      <c r="N72" s="291">
        <v>49.57</v>
      </c>
      <c r="O72" s="292">
        <v>1</v>
      </c>
    </row>
    <row r="73" spans="1:15" s="293" customFormat="1" ht="92.25" customHeight="1">
      <c r="A73" s="290">
        <v>53</v>
      </c>
      <c r="B73" s="322" t="s">
        <v>542</v>
      </c>
      <c r="C73" s="406" t="s">
        <v>59</v>
      </c>
      <c r="D73" s="406"/>
      <c r="E73" s="257">
        <v>41358</v>
      </c>
      <c r="F73" s="324">
        <v>2294.0500000000002</v>
      </c>
      <c r="G73" s="419">
        <v>2064.54</v>
      </c>
      <c r="H73" s="406"/>
      <c r="I73" s="324">
        <v>2064.54</v>
      </c>
      <c r="J73" s="291">
        <v>2063.59</v>
      </c>
      <c r="K73" s="291">
        <v>74.52</v>
      </c>
      <c r="L73" s="291">
        <v>25</v>
      </c>
      <c r="M73" s="291">
        <v>229.4</v>
      </c>
      <c r="N73" s="291">
        <v>226.47</v>
      </c>
      <c r="O73" s="292">
        <v>1</v>
      </c>
    </row>
    <row r="74" spans="1:15" s="282" customFormat="1" ht="26.25" customHeight="1">
      <c r="A74" s="278"/>
      <c r="B74" s="279"/>
      <c r="C74" s="409" t="s">
        <v>578</v>
      </c>
      <c r="D74" s="410"/>
      <c r="E74" s="302"/>
      <c r="F74" s="281">
        <f>SUM(F57:F73)</f>
        <v>14418.349999999999</v>
      </c>
      <c r="G74" s="281">
        <f t="shared" ref="G74:N74" si="10">SUM(G57:G73)</f>
        <v>10889.539999999997</v>
      </c>
      <c r="H74" s="281">
        <f t="shared" si="10"/>
        <v>8824.9999999999982</v>
      </c>
      <c r="I74" s="281">
        <f t="shared" si="10"/>
        <v>10727.21</v>
      </c>
      <c r="J74" s="281">
        <f t="shared" si="10"/>
        <v>9599.3159999999989</v>
      </c>
      <c r="K74" s="281" t="e">
        <f t="shared" si="10"/>
        <v>#REF!</v>
      </c>
      <c r="L74" s="281">
        <f t="shared" si="10"/>
        <v>378.72900000000004</v>
      </c>
      <c r="M74" s="281">
        <f t="shared" si="10"/>
        <v>1417.029</v>
      </c>
      <c r="N74" s="267">
        <f t="shared" si="10"/>
        <v>1210.26683</v>
      </c>
      <c r="O74" s="298"/>
    </row>
    <row r="75" spans="1:15" ht="33.75">
      <c r="A75" s="262"/>
      <c r="B75" s="316"/>
      <c r="C75" s="316"/>
      <c r="D75" s="275" t="s">
        <v>323</v>
      </c>
      <c r="E75" s="257"/>
      <c r="F75" s="319"/>
      <c r="G75" s="318"/>
      <c r="H75" s="316"/>
      <c r="I75" s="319"/>
      <c r="K75" s="266"/>
      <c r="L75" s="266"/>
      <c r="M75" s="319"/>
      <c r="N75" s="266"/>
      <c r="O75" s="259"/>
    </row>
    <row r="76" spans="1:15" s="293" customFormat="1" ht="75.75" customHeight="1">
      <c r="A76" s="290">
        <v>54</v>
      </c>
      <c r="B76" s="322" t="s">
        <v>543</v>
      </c>
      <c r="C76" s="406" t="s">
        <v>60</v>
      </c>
      <c r="D76" s="406"/>
      <c r="E76" s="257">
        <v>41430</v>
      </c>
      <c r="F76" s="324">
        <v>671.52</v>
      </c>
      <c r="G76" s="324">
        <v>465.06</v>
      </c>
      <c r="H76" s="322">
        <f t="shared" ref="H76:H95" si="11">SUM(G76)</f>
        <v>465.06</v>
      </c>
      <c r="I76" s="324">
        <v>465.06</v>
      </c>
      <c r="J76" s="324">
        <v>465.06</v>
      </c>
      <c r="K76" s="291">
        <v>0</v>
      </c>
      <c r="L76" s="324">
        <v>0</v>
      </c>
      <c r="M76" s="324">
        <v>67.150000000000006</v>
      </c>
      <c r="N76" s="291">
        <v>33.75</v>
      </c>
      <c r="O76" s="324">
        <v>81</v>
      </c>
    </row>
    <row r="77" spans="1:15" s="293" customFormat="1" ht="141.75" customHeight="1">
      <c r="A77" s="290">
        <v>55</v>
      </c>
      <c r="B77" s="322" t="s">
        <v>181</v>
      </c>
      <c r="C77" s="406" t="s">
        <v>62</v>
      </c>
      <c r="D77" s="406"/>
      <c r="E77" s="257">
        <v>41457</v>
      </c>
      <c r="F77" s="291">
        <v>1794</v>
      </c>
      <c r="G77" s="324">
        <v>1291.52</v>
      </c>
      <c r="H77" s="322">
        <f t="shared" si="11"/>
        <v>1291.52</v>
      </c>
      <c r="I77" s="291">
        <v>1291.52</v>
      </c>
      <c r="J77" s="291">
        <v>1291.52</v>
      </c>
      <c r="K77" s="291">
        <v>0</v>
      </c>
      <c r="L77" s="291">
        <v>0</v>
      </c>
      <c r="M77" s="291">
        <v>179.4</v>
      </c>
      <c r="N77" s="291">
        <v>71.75</v>
      </c>
      <c r="O77" s="324">
        <v>91</v>
      </c>
    </row>
    <row r="78" spans="1:15" s="293" customFormat="1" ht="91.5" customHeight="1">
      <c r="A78" s="290">
        <v>56</v>
      </c>
      <c r="B78" s="322" t="s">
        <v>184</v>
      </c>
      <c r="C78" s="406" t="s">
        <v>63</v>
      </c>
      <c r="D78" s="406"/>
      <c r="E78" s="257">
        <v>41457</v>
      </c>
      <c r="F78" s="324">
        <v>2046.55</v>
      </c>
      <c r="G78" s="324">
        <v>1841.89</v>
      </c>
      <c r="H78" s="322">
        <f t="shared" si="11"/>
        <v>1841.89</v>
      </c>
      <c r="I78" s="324">
        <v>1753.4280000000001</v>
      </c>
      <c r="J78" s="324">
        <v>1681.66</v>
      </c>
      <c r="K78" s="291">
        <v>71.77</v>
      </c>
      <c r="L78" s="291">
        <v>88.46</v>
      </c>
      <c r="M78" s="324">
        <v>204.65</v>
      </c>
      <c r="N78" s="291">
        <v>164.49</v>
      </c>
      <c r="O78" s="304">
        <v>94</v>
      </c>
    </row>
    <row r="79" spans="1:15" s="293" customFormat="1" ht="108" customHeight="1">
      <c r="A79" s="290">
        <v>57</v>
      </c>
      <c r="B79" s="322" t="s">
        <v>180</v>
      </c>
      <c r="C79" s="406" t="s">
        <v>64</v>
      </c>
      <c r="D79" s="406"/>
      <c r="E79" s="257">
        <v>41536</v>
      </c>
      <c r="F79" s="324">
        <v>733.73</v>
      </c>
      <c r="G79" s="291">
        <v>528.26</v>
      </c>
      <c r="H79" s="326">
        <f t="shared" si="11"/>
        <v>528.26</v>
      </c>
      <c r="I79" s="291">
        <v>517.23</v>
      </c>
      <c r="J79" s="324">
        <v>444.14</v>
      </c>
      <c r="K79" s="291">
        <v>73.09</v>
      </c>
      <c r="L79" s="291">
        <v>11.03</v>
      </c>
      <c r="M79" s="291">
        <v>73.37</v>
      </c>
      <c r="N79" s="291">
        <v>29.29</v>
      </c>
      <c r="O79" s="324">
        <v>81</v>
      </c>
    </row>
    <row r="80" spans="1:15" s="293" customFormat="1" ht="94.5" customHeight="1">
      <c r="A80" s="290">
        <v>58</v>
      </c>
      <c r="B80" s="322" t="s">
        <v>193</v>
      </c>
      <c r="C80" s="406" t="s">
        <v>65</v>
      </c>
      <c r="D80" s="406"/>
      <c r="E80" s="257">
        <v>41585</v>
      </c>
      <c r="F80" s="324">
        <v>5901.06</v>
      </c>
      <c r="G80" s="291">
        <v>4248.04</v>
      </c>
      <c r="H80" s="322">
        <f t="shared" si="11"/>
        <v>4248.04</v>
      </c>
      <c r="I80" s="291">
        <v>4248.04</v>
      </c>
      <c r="J80" s="291">
        <v>4248.04</v>
      </c>
      <c r="K80" s="291">
        <v>0</v>
      </c>
      <c r="L80" s="291">
        <v>0</v>
      </c>
      <c r="M80" s="291">
        <v>590.01</v>
      </c>
      <c r="N80" s="291">
        <v>538.04999999999995</v>
      </c>
      <c r="O80" s="292">
        <v>1</v>
      </c>
    </row>
    <row r="81" spans="1:16" s="293" customFormat="1" ht="103.5" customHeight="1">
      <c r="A81" s="290">
        <v>59</v>
      </c>
      <c r="B81" s="322" t="s">
        <v>185</v>
      </c>
      <c r="C81" s="406" t="s">
        <v>66</v>
      </c>
      <c r="D81" s="406"/>
      <c r="E81" s="257">
        <v>41617</v>
      </c>
      <c r="F81" s="324">
        <v>3855.05</v>
      </c>
      <c r="G81" s="291">
        <v>2774.3</v>
      </c>
      <c r="H81" s="326">
        <f t="shared" si="11"/>
        <v>2774.3</v>
      </c>
      <c r="I81" s="326">
        <v>2774.3</v>
      </c>
      <c r="J81" s="291">
        <v>2774.3</v>
      </c>
      <c r="K81" s="291">
        <v>0</v>
      </c>
      <c r="L81" s="291">
        <v>0</v>
      </c>
      <c r="M81" s="291">
        <v>385.5</v>
      </c>
      <c r="N81" s="291">
        <v>385.5</v>
      </c>
      <c r="O81" s="292">
        <v>1</v>
      </c>
    </row>
    <row r="82" spans="1:16" s="293" customFormat="1" ht="104.25" customHeight="1">
      <c r="A82" s="290">
        <v>60</v>
      </c>
      <c r="B82" s="322" t="s">
        <v>193</v>
      </c>
      <c r="C82" s="406" t="s">
        <v>68</v>
      </c>
      <c r="D82" s="406"/>
      <c r="E82" s="257">
        <v>41617</v>
      </c>
      <c r="F82" s="324">
        <v>312.19</v>
      </c>
      <c r="G82" s="324">
        <v>296.19</v>
      </c>
      <c r="H82" s="322">
        <f t="shared" si="11"/>
        <v>296.19</v>
      </c>
      <c r="I82" s="324">
        <v>296.19</v>
      </c>
      <c r="J82" s="324">
        <v>251.62</v>
      </c>
      <c r="K82" s="291">
        <v>44.57</v>
      </c>
      <c r="L82" s="291">
        <v>0</v>
      </c>
      <c r="M82" s="324">
        <v>31.21</v>
      </c>
      <c r="N82" s="291">
        <v>27.84</v>
      </c>
      <c r="O82" s="292">
        <v>1</v>
      </c>
    </row>
    <row r="83" spans="1:16" s="293" customFormat="1" ht="125.25" customHeight="1">
      <c r="A83" s="290">
        <v>61</v>
      </c>
      <c r="B83" s="322" t="s">
        <v>188</v>
      </c>
      <c r="C83" s="406" t="s">
        <v>69</v>
      </c>
      <c r="D83" s="406"/>
      <c r="E83" s="257">
        <v>41617</v>
      </c>
      <c r="F83" s="324">
        <v>1039.22</v>
      </c>
      <c r="G83" s="324">
        <v>906.61</v>
      </c>
      <c r="H83" s="322">
        <f t="shared" si="11"/>
        <v>906.61</v>
      </c>
      <c r="I83" s="324">
        <v>906.61</v>
      </c>
      <c r="J83" s="291">
        <v>725.29</v>
      </c>
      <c r="K83" s="291">
        <v>181.32</v>
      </c>
      <c r="L83" s="291">
        <v>0</v>
      </c>
      <c r="M83" s="324">
        <v>102.98</v>
      </c>
      <c r="N83" s="291">
        <v>93.53</v>
      </c>
      <c r="O83" s="324">
        <v>100</v>
      </c>
    </row>
    <row r="84" spans="1:16" s="293" customFormat="1" ht="90.75" customHeight="1">
      <c r="A84" s="290">
        <v>62</v>
      </c>
      <c r="B84" s="322" t="s">
        <v>548</v>
      </c>
      <c r="C84" s="417" t="s">
        <v>556</v>
      </c>
      <c r="D84" s="418"/>
      <c r="E84" s="257" t="s">
        <v>557</v>
      </c>
      <c r="F84" s="324">
        <v>732.55</v>
      </c>
      <c r="G84" s="324">
        <v>263.45</v>
      </c>
      <c r="H84" s="322">
        <f t="shared" si="11"/>
        <v>263.45</v>
      </c>
      <c r="I84" s="291">
        <v>263.45</v>
      </c>
      <c r="J84" s="291">
        <v>263.45</v>
      </c>
      <c r="K84" s="291">
        <v>0</v>
      </c>
      <c r="L84" s="291">
        <v>0</v>
      </c>
      <c r="M84" s="291">
        <v>73.25</v>
      </c>
      <c r="N84" s="291">
        <v>61.35</v>
      </c>
      <c r="O84" s="324">
        <v>46</v>
      </c>
    </row>
    <row r="85" spans="1:16" s="293" customFormat="1" ht="77.25" customHeight="1">
      <c r="A85" s="290">
        <v>63</v>
      </c>
      <c r="B85" s="322" t="s">
        <v>194</v>
      </c>
      <c r="C85" s="406" t="s">
        <v>70</v>
      </c>
      <c r="D85" s="406"/>
      <c r="E85" s="257">
        <v>41617</v>
      </c>
      <c r="F85" s="324">
        <v>998.21</v>
      </c>
      <c r="G85" s="324">
        <v>898.38</v>
      </c>
      <c r="H85" s="322">
        <f t="shared" si="11"/>
        <v>898.38</v>
      </c>
      <c r="I85" s="324" t="s">
        <v>581</v>
      </c>
      <c r="J85" s="291">
        <v>718.5</v>
      </c>
      <c r="K85" s="291">
        <v>147.13794999999999</v>
      </c>
      <c r="L85" s="324">
        <v>32.74</v>
      </c>
      <c r="M85" s="291">
        <v>99.82</v>
      </c>
      <c r="N85" s="291">
        <v>99.82</v>
      </c>
      <c r="O85" s="304">
        <v>96</v>
      </c>
    </row>
    <row r="86" spans="1:16" s="293" customFormat="1" ht="60.75" customHeight="1">
      <c r="A86" s="290">
        <v>64</v>
      </c>
      <c r="B86" s="322" t="s">
        <v>191</v>
      </c>
      <c r="C86" s="406" t="s">
        <v>71</v>
      </c>
      <c r="D86" s="406"/>
      <c r="E86" s="257">
        <v>41690</v>
      </c>
      <c r="F86" s="291">
        <v>854.2</v>
      </c>
      <c r="G86" s="291">
        <v>307.3</v>
      </c>
      <c r="H86" s="326">
        <f t="shared" si="11"/>
        <v>307.3</v>
      </c>
      <c r="I86" s="291">
        <v>307.3</v>
      </c>
      <c r="J86" s="291">
        <v>307.3</v>
      </c>
      <c r="K86" s="291">
        <v>0</v>
      </c>
      <c r="L86" s="291">
        <v>0</v>
      </c>
      <c r="M86" s="291">
        <v>85.37</v>
      </c>
      <c r="N86" s="291">
        <v>85.37</v>
      </c>
      <c r="O86" s="324">
        <v>43</v>
      </c>
    </row>
    <row r="87" spans="1:16" s="293" customFormat="1" ht="101.25" customHeight="1">
      <c r="A87" s="290">
        <v>65</v>
      </c>
      <c r="B87" s="322" t="s">
        <v>194</v>
      </c>
      <c r="C87" s="406" t="s">
        <v>583</v>
      </c>
      <c r="D87" s="406"/>
      <c r="E87" s="257">
        <v>41690</v>
      </c>
      <c r="F87" s="324">
        <v>988.69</v>
      </c>
      <c r="G87" s="291">
        <v>355.9</v>
      </c>
      <c r="H87" s="326">
        <f t="shared" si="11"/>
        <v>355.9</v>
      </c>
      <c r="I87" s="324">
        <v>353.04</v>
      </c>
      <c r="J87" s="291">
        <v>260.02999999999997</v>
      </c>
      <c r="K87" s="291">
        <v>95.87</v>
      </c>
      <c r="L87" s="291">
        <v>2.85589</v>
      </c>
      <c r="M87" s="324">
        <v>98.86</v>
      </c>
      <c r="N87" s="291">
        <v>39.54</v>
      </c>
      <c r="O87" s="306">
        <v>41</v>
      </c>
    </row>
    <row r="88" spans="1:16" s="293" customFormat="1" ht="73.5" customHeight="1">
      <c r="A88" s="290">
        <v>66</v>
      </c>
      <c r="B88" s="322" t="s">
        <v>191</v>
      </c>
      <c r="C88" s="406" t="s">
        <v>73</v>
      </c>
      <c r="D88" s="406"/>
      <c r="E88" s="257">
        <v>41690</v>
      </c>
      <c r="F88" s="324">
        <v>631.58000000000004</v>
      </c>
      <c r="G88" s="324">
        <v>227.25</v>
      </c>
      <c r="H88" s="322">
        <f t="shared" si="11"/>
        <v>227.25</v>
      </c>
      <c r="I88" s="291">
        <v>202.41</v>
      </c>
      <c r="J88" s="291">
        <v>202.41</v>
      </c>
      <c r="K88" s="291">
        <v>0</v>
      </c>
      <c r="L88" s="291">
        <v>24.84</v>
      </c>
      <c r="M88" s="291">
        <v>63.15</v>
      </c>
      <c r="N88" s="291">
        <v>7.43</v>
      </c>
      <c r="O88" s="306">
        <v>46</v>
      </c>
    </row>
    <row r="89" spans="1:16" s="282" customFormat="1" ht="45.75" customHeight="1">
      <c r="A89" s="278"/>
      <c r="B89" s="279"/>
      <c r="C89" s="409" t="s">
        <v>578</v>
      </c>
      <c r="D89" s="410"/>
      <c r="E89" s="302"/>
      <c r="F89" s="280">
        <f>SUM(F76:F88)</f>
        <v>20558.55</v>
      </c>
      <c r="G89" s="280">
        <f t="shared" ref="G89:N89" si="12">SUM(G76:G88)</f>
        <v>14404.15</v>
      </c>
      <c r="H89" s="280">
        <f t="shared" si="12"/>
        <v>14404.15</v>
      </c>
      <c r="I89" s="280">
        <f t="shared" si="12"/>
        <v>13378.578000000003</v>
      </c>
      <c r="J89" s="280">
        <f t="shared" si="12"/>
        <v>13633.320000000002</v>
      </c>
      <c r="K89" s="280">
        <f t="shared" si="12"/>
        <v>613.75795000000005</v>
      </c>
      <c r="L89" s="280">
        <f t="shared" si="12"/>
        <v>159.92588999999998</v>
      </c>
      <c r="M89" s="280">
        <f t="shared" si="12"/>
        <v>2054.7199999999998</v>
      </c>
      <c r="N89" s="280">
        <f t="shared" si="12"/>
        <v>1637.7099999999998</v>
      </c>
      <c r="O89" s="297"/>
    </row>
    <row r="90" spans="1:16" ht="39" customHeight="1">
      <c r="A90" s="262"/>
      <c r="B90" s="316"/>
      <c r="C90" s="316"/>
      <c r="D90" s="327" t="s">
        <v>574</v>
      </c>
      <c r="E90" s="257"/>
      <c r="F90" s="319"/>
      <c r="G90" s="319"/>
      <c r="H90" s="316"/>
      <c r="I90" s="266"/>
      <c r="J90" s="266"/>
      <c r="K90" s="266"/>
      <c r="L90" s="266"/>
      <c r="M90" s="266"/>
      <c r="N90" s="266"/>
      <c r="O90" s="260"/>
    </row>
    <row r="91" spans="1:16" s="293" customFormat="1" ht="105" customHeight="1">
      <c r="A91" s="290">
        <v>67</v>
      </c>
      <c r="B91" s="322" t="s">
        <v>190</v>
      </c>
      <c r="C91" s="406" t="s">
        <v>87</v>
      </c>
      <c r="D91" s="406"/>
      <c r="E91" s="319" t="s">
        <v>88</v>
      </c>
      <c r="F91" s="324">
        <v>1616.58</v>
      </c>
      <c r="G91" s="324">
        <v>1454.91</v>
      </c>
      <c r="H91" s="322">
        <f t="shared" si="11"/>
        <v>1454.91</v>
      </c>
      <c r="I91" s="291">
        <v>1454.91</v>
      </c>
      <c r="J91" s="324">
        <v>1163.93</v>
      </c>
      <c r="K91" s="291">
        <v>290.98</v>
      </c>
      <c r="L91" s="291">
        <v>37.17</v>
      </c>
      <c r="M91" s="291">
        <v>161.65</v>
      </c>
      <c r="N91" s="324">
        <v>155.07</v>
      </c>
      <c r="O91" s="324">
        <v>100</v>
      </c>
    </row>
    <row r="92" spans="1:16" s="293" customFormat="1" ht="153" customHeight="1">
      <c r="A92" s="290">
        <v>68</v>
      </c>
      <c r="B92" s="322" t="s">
        <v>184</v>
      </c>
      <c r="C92" s="411" t="s">
        <v>92</v>
      </c>
      <c r="D92" s="411"/>
      <c r="E92" s="257">
        <v>42088</v>
      </c>
      <c r="F92" s="324">
        <v>2712.87</v>
      </c>
      <c r="G92" s="324">
        <v>1947.71</v>
      </c>
      <c r="H92" s="322">
        <f t="shared" si="11"/>
        <v>1947.71</v>
      </c>
      <c r="I92" s="324">
        <v>1947.71</v>
      </c>
      <c r="J92" s="324">
        <v>1947.71</v>
      </c>
      <c r="K92" s="324">
        <v>0</v>
      </c>
      <c r="L92" s="324">
        <v>0</v>
      </c>
      <c r="M92" s="324">
        <v>270.05</v>
      </c>
      <c r="N92" s="324">
        <v>270.05</v>
      </c>
      <c r="O92" s="312">
        <v>0.82420000000000004</v>
      </c>
      <c r="P92" s="307"/>
    </row>
    <row r="93" spans="1:16" s="255" customFormat="1" ht="30.75" customHeight="1">
      <c r="A93" s="288"/>
      <c r="B93" s="254"/>
      <c r="C93" s="409" t="s">
        <v>578</v>
      </c>
      <c r="D93" s="410"/>
      <c r="E93" s="300"/>
      <c r="F93" s="301">
        <f>SUM(F91:F92)</f>
        <v>4329.45</v>
      </c>
      <c r="G93" s="301">
        <f t="shared" ref="G93:N93" si="13">SUM(G91:G92)</f>
        <v>3402.62</v>
      </c>
      <c r="H93" s="301">
        <f t="shared" si="13"/>
        <v>3402.62</v>
      </c>
      <c r="I93" s="301">
        <f t="shared" si="13"/>
        <v>3402.62</v>
      </c>
      <c r="J93" s="301">
        <f t="shared" si="13"/>
        <v>3111.6400000000003</v>
      </c>
      <c r="K93" s="301">
        <f t="shared" si="13"/>
        <v>290.98</v>
      </c>
      <c r="L93" s="301">
        <f t="shared" si="13"/>
        <v>37.17</v>
      </c>
      <c r="M93" s="301">
        <f t="shared" si="13"/>
        <v>431.70000000000005</v>
      </c>
      <c r="N93" s="314">
        <f t="shared" si="13"/>
        <v>425.12</v>
      </c>
      <c r="O93" s="294"/>
      <c r="P93" s="296"/>
    </row>
    <row r="94" spans="1:16" ht="33.75" customHeight="1">
      <c r="A94" s="262"/>
      <c r="B94" s="272"/>
      <c r="C94" s="274"/>
      <c r="D94" s="277" t="s">
        <v>575</v>
      </c>
      <c r="E94" s="300"/>
      <c r="F94" s="250"/>
      <c r="G94" s="250"/>
      <c r="H94" s="272"/>
      <c r="I94" s="250"/>
      <c r="J94" s="250"/>
      <c r="K94" s="250"/>
      <c r="L94" s="250"/>
      <c r="M94" s="250"/>
      <c r="N94" s="250"/>
      <c r="O94" s="250"/>
      <c r="P94" s="249"/>
    </row>
    <row r="95" spans="1:16" s="255" customFormat="1" ht="132" customHeight="1">
      <c r="A95" s="288">
        <v>69</v>
      </c>
      <c r="B95" s="254" t="s">
        <v>184</v>
      </c>
      <c r="C95" s="412" t="s">
        <v>93</v>
      </c>
      <c r="D95" s="412"/>
      <c r="E95" s="300">
        <v>42177</v>
      </c>
      <c r="F95" s="294">
        <v>495.66</v>
      </c>
      <c r="G95" s="294">
        <v>348.91</v>
      </c>
      <c r="H95" s="254">
        <f t="shared" si="11"/>
        <v>348.91</v>
      </c>
      <c r="I95" s="315">
        <v>343.66325000000001</v>
      </c>
      <c r="J95" s="295">
        <v>189.94</v>
      </c>
      <c r="K95" s="294">
        <v>65.135980000000004</v>
      </c>
      <c r="L95" s="295">
        <v>5.2467499999999996</v>
      </c>
      <c r="M95" s="294">
        <v>48.46</v>
      </c>
      <c r="N95" s="294">
        <v>25.507000000000001</v>
      </c>
      <c r="O95" s="294">
        <v>60</v>
      </c>
    </row>
    <row r="96" spans="1:16" ht="42" customHeight="1">
      <c r="A96" s="262"/>
      <c r="B96" s="272"/>
      <c r="C96" s="273"/>
      <c r="D96" s="276" t="s">
        <v>552</v>
      </c>
      <c r="E96" s="300"/>
      <c r="F96" s="250"/>
      <c r="G96" s="250"/>
      <c r="H96" s="272"/>
      <c r="I96" s="250"/>
      <c r="J96" s="258"/>
      <c r="K96" s="250"/>
      <c r="L96" s="258"/>
      <c r="M96" s="250"/>
      <c r="N96" s="250"/>
      <c r="O96" s="250"/>
    </row>
    <row r="97" spans="1:16" s="293" customFormat="1" ht="123.75" customHeight="1">
      <c r="A97" s="290">
        <v>70</v>
      </c>
      <c r="B97" s="322" t="s">
        <v>186</v>
      </c>
      <c r="C97" s="413" t="s">
        <v>551</v>
      </c>
      <c r="D97" s="414"/>
      <c r="E97" s="319" t="s">
        <v>552</v>
      </c>
      <c r="F97" s="324">
        <v>1385.39</v>
      </c>
      <c r="G97" s="291">
        <v>498.6</v>
      </c>
      <c r="H97" s="326">
        <f>SUM(G97)</f>
        <v>498.6</v>
      </c>
      <c r="I97" s="291">
        <v>273.29178999999999</v>
      </c>
      <c r="J97" s="324">
        <v>176.78</v>
      </c>
      <c r="K97" s="291">
        <v>96.53</v>
      </c>
      <c r="L97" s="324">
        <v>225.30821</v>
      </c>
      <c r="M97" s="324">
        <v>138.53</v>
      </c>
      <c r="N97" s="324">
        <v>30.364999999999998</v>
      </c>
      <c r="O97" s="324">
        <v>25</v>
      </c>
    </row>
    <row r="98" spans="1:16" s="293" customFormat="1" ht="193.5" customHeight="1">
      <c r="A98" s="290">
        <v>71</v>
      </c>
      <c r="B98" s="322" t="s">
        <v>191</v>
      </c>
      <c r="C98" s="415" t="s">
        <v>577</v>
      </c>
      <c r="D98" s="416"/>
      <c r="E98" s="319" t="s">
        <v>552</v>
      </c>
      <c r="F98" s="291">
        <v>1387</v>
      </c>
      <c r="G98" s="291">
        <v>499.32</v>
      </c>
      <c r="H98" s="326">
        <f>SUM(G98)</f>
        <v>499.32</v>
      </c>
      <c r="I98" s="291">
        <v>499.32</v>
      </c>
      <c r="J98" s="291">
        <v>489.32</v>
      </c>
      <c r="K98" s="324">
        <v>0</v>
      </c>
      <c r="L98" s="291">
        <v>10</v>
      </c>
      <c r="M98" s="291">
        <v>138.69999999999999</v>
      </c>
      <c r="N98" s="324">
        <v>138.69999999999999</v>
      </c>
      <c r="O98" s="324">
        <v>85</v>
      </c>
    </row>
    <row r="99" spans="1:16" s="322" customFormat="1" ht="64.5" customHeight="1">
      <c r="A99" s="290">
        <v>72</v>
      </c>
      <c r="B99" s="322" t="s">
        <v>188</v>
      </c>
      <c r="C99" s="406" t="s">
        <v>555</v>
      </c>
      <c r="D99" s="406"/>
      <c r="E99" s="319" t="s">
        <v>552</v>
      </c>
      <c r="F99" s="291">
        <v>559.57000000000005</v>
      </c>
      <c r="G99" s="291">
        <v>175.15</v>
      </c>
      <c r="H99" s="326">
        <f>SUM(G99)</f>
        <v>175.15</v>
      </c>
      <c r="I99" s="324"/>
      <c r="J99" s="324"/>
      <c r="K99" s="324"/>
      <c r="L99" s="324">
        <v>175.15</v>
      </c>
      <c r="M99" s="324">
        <v>55.95</v>
      </c>
      <c r="N99" s="324"/>
      <c r="O99" s="324"/>
      <c r="P99" s="323"/>
    </row>
    <row r="100" spans="1:16" s="293" customFormat="1" ht="109.5" customHeight="1">
      <c r="A100" s="290">
        <v>73</v>
      </c>
      <c r="B100" s="322" t="s">
        <v>183</v>
      </c>
      <c r="C100" s="413" t="s">
        <v>564</v>
      </c>
      <c r="D100" s="414"/>
      <c r="E100" s="319" t="s">
        <v>552</v>
      </c>
      <c r="F100" s="291">
        <v>3416.27</v>
      </c>
      <c r="G100" s="291">
        <v>1229.8599999999999</v>
      </c>
      <c r="H100" s="326">
        <f>SUM(G100)</f>
        <v>1229.8599999999999</v>
      </c>
      <c r="I100" s="324"/>
      <c r="J100" s="324"/>
      <c r="K100" s="324"/>
      <c r="L100" s="291">
        <v>1229.8599999999999</v>
      </c>
      <c r="M100" s="324">
        <v>341.62</v>
      </c>
      <c r="N100" s="324"/>
      <c r="O100" s="324"/>
    </row>
    <row r="101" spans="1:16" s="322" customFormat="1" ht="123" customHeight="1">
      <c r="A101" s="290">
        <v>74</v>
      </c>
      <c r="B101" s="322" t="s">
        <v>563</v>
      </c>
      <c r="C101" s="406" t="s">
        <v>558</v>
      </c>
      <c r="D101" s="406"/>
      <c r="E101" s="319" t="s">
        <v>552</v>
      </c>
      <c r="F101" s="299">
        <v>1142.1199999999999</v>
      </c>
      <c r="G101" s="291">
        <v>10</v>
      </c>
      <c r="H101" s="326">
        <f>SUM(G101)</f>
        <v>10</v>
      </c>
      <c r="I101" s="324"/>
      <c r="J101" s="324"/>
      <c r="K101" s="291"/>
      <c r="L101" s="291">
        <v>10</v>
      </c>
      <c r="M101" s="324"/>
      <c r="N101" s="324"/>
      <c r="O101" s="324"/>
    </row>
    <row r="102" spans="1:16" ht="51.75" customHeight="1">
      <c r="A102" s="262"/>
      <c r="B102" s="316"/>
      <c r="C102" s="409" t="s">
        <v>578</v>
      </c>
      <c r="D102" s="410"/>
      <c r="E102" s="319"/>
      <c r="F102" s="285">
        <f t="shared" ref="F102:N102" si="14">SUM(F97:F101)</f>
        <v>7890.35</v>
      </c>
      <c r="G102" s="285">
        <f t="shared" si="14"/>
        <v>2412.9300000000003</v>
      </c>
      <c r="H102" s="285">
        <f t="shared" si="14"/>
        <v>2412.9300000000003</v>
      </c>
      <c r="I102" s="285">
        <f t="shared" si="14"/>
        <v>772.61178999999993</v>
      </c>
      <c r="J102" s="285">
        <f t="shared" si="14"/>
        <v>666.1</v>
      </c>
      <c r="K102" s="285">
        <f t="shared" si="14"/>
        <v>96.53</v>
      </c>
      <c r="L102" s="285">
        <f t="shared" si="14"/>
        <v>1650.3182099999999</v>
      </c>
      <c r="M102" s="285">
        <f t="shared" si="14"/>
        <v>674.8</v>
      </c>
      <c r="N102" s="286">
        <f t="shared" si="14"/>
        <v>169.065</v>
      </c>
      <c r="O102" s="319"/>
    </row>
    <row r="103" spans="1:16" ht="44.25" customHeight="1">
      <c r="A103" s="262"/>
      <c r="B103" s="316"/>
      <c r="C103" s="407" t="s">
        <v>580</v>
      </c>
      <c r="D103" s="408"/>
      <c r="E103" s="319"/>
      <c r="F103" s="267">
        <f t="shared" ref="F103:N103" si="15">SUM(F9+F15+F20+F25+F31+F38+F55+F74+F89+F93+F95+F102)</f>
        <v>69122.080000000002</v>
      </c>
      <c r="G103" s="267">
        <f t="shared" si="15"/>
        <v>48006.37</v>
      </c>
      <c r="H103" s="267">
        <f t="shared" si="15"/>
        <v>45941.830000000009</v>
      </c>
      <c r="I103" s="267">
        <f t="shared" si="15"/>
        <v>44536.484040000003</v>
      </c>
      <c r="J103" s="267">
        <f t="shared" si="15"/>
        <v>42154.762000000002</v>
      </c>
      <c r="K103" s="267" t="e">
        <f t="shared" si="15"/>
        <v>#REF!</v>
      </c>
      <c r="L103" s="267">
        <f t="shared" si="15"/>
        <v>3006.0978500000001</v>
      </c>
      <c r="M103" s="267">
        <f t="shared" si="15"/>
        <v>6699.8020000000006</v>
      </c>
      <c r="N103" s="267">
        <f t="shared" si="15"/>
        <v>4924.6031899999989</v>
      </c>
      <c r="O103" s="319"/>
    </row>
    <row r="104" spans="1:16">
      <c r="J104" s="261"/>
    </row>
    <row r="105" spans="1:16">
      <c r="J105" s="261"/>
    </row>
    <row r="106" spans="1:16">
      <c r="J106" s="261"/>
    </row>
    <row r="107" spans="1:16">
      <c r="J107" s="261"/>
    </row>
    <row r="108" spans="1:16">
      <c r="J108" s="261"/>
    </row>
    <row r="109" spans="1:16">
      <c r="J109" s="261"/>
    </row>
    <row r="110" spans="1:16">
      <c r="J110" s="261"/>
    </row>
    <row r="111" spans="1:16">
      <c r="J111" s="261"/>
    </row>
    <row r="112" spans="1:16">
      <c r="J112" s="261"/>
    </row>
    <row r="113" spans="10:10">
      <c r="J113" s="261"/>
    </row>
    <row r="114" spans="10:10">
      <c r="J114" s="261"/>
    </row>
    <row r="115" spans="10:10">
      <c r="J115" s="261"/>
    </row>
    <row r="116" spans="10:10">
      <c r="J116" s="261"/>
    </row>
    <row r="117" spans="10:10">
      <c r="J117" s="261"/>
    </row>
    <row r="118" spans="10:10">
      <c r="J118" s="261"/>
    </row>
    <row r="119" spans="10:10">
      <c r="J119" s="261"/>
    </row>
    <row r="120" spans="10:10">
      <c r="J120" s="261"/>
    </row>
    <row r="121" spans="10:10">
      <c r="J121" s="261"/>
    </row>
    <row r="122" spans="10:10">
      <c r="J122" s="261"/>
    </row>
    <row r="123" spans="10:10">
      <c r="J123" s="261"/>
    </row>
    <row r="124" spans="10:10">
      <c r="J124" s="261"/>
    </row>
    <row r="125" spans="10:10">
      <c r="J125" s="261"/>
    </row>
    <row r="126" spans="10:10">
      <c r="J126" s="261"/>
    </row>
    <row r="127" spans="10:10">
      <c r="J127" s="261"/>
    </row>
    <row r="128" spans="10:10">
      <c r="J128" s="261"/>
    </row>
    <row r="129" spans="10:10">
      <c r="J129" s="261"/>
    </row>
    <row r="130" spans="10:10">
      <c r="J130" s="261"/>
    </row>
    <row r="131" spans="10:10">
      <c r="J131" s="261"/>
    </row>
    <row r="132" spans="10:10">
      <c r="J132" s="261"/>
    </row>
    <row r="133" spans="10:10">
      <c r="J133" s="261"/>
    </row>
    <row r="134" spans="10:10">
      <c r="J134" s="261"/>
    </row>
    <row r="135" spans="10:10">
      <c r="J135" s="261"/>
    </row>
    <row r="136" spans="10:10">
      <c r="J136" s="261"/>
    </row>
    <row r="137" spans="10:10">
      <c r="J137" s="261"/>
    </row>
    <row r="138" spans="10:10">
      <c r="J138" s="261"/>
    </row>
    <row r="139" spans="10:10">
      <c r="J139" s="261"/>
    </row>
    <row r="140" spans="10:10">
      <c r="J140" s="261"/>
    </row>
    <row r="141" spans="10:10">
      <c r="J141" s="261"/>
    </row>
    <row r="142" spans="10:10">
      <c r="J142" s="261"/>
    </row>
    <row r="143" spans="10:10">
      <c r="J143" s="261"/>
    </row>
    <row r="144" spans="10:10">
      <c r="J144" s="261"/>
    </row>
    <row r="145" spans="10:10">
      <c r="J145" s="261"/>
    </row>
    <row r="146" spans="10:10">
      <c r="J146" s="261"/>
    </row>
    <row r="147" spans="10:10">
      <c r="J147" s="261"/>
    </row>
    <row r="148" spans="10:10">
      <c r="J148" s="261"/>
    </row>
    <row r="149" spans="10:10">
      <c r="J149" s="261"/>
    </row>
    <row r="150" spans="10:10">
      <c r="J150" s="261"/>
    </row>
    <row r="151" spans="10:10">
      <c r="J151" s="261"/>
    </row>
    <row r="152" spans="10:10">
      <c r="J152" s="261"/>
    </row>
    <row r="153" spans="10:10">
      <c r="J153" s="261"/>
    </row>
    <row r="154" spans="10:10">
      <c r="J154" s="261"/>
    </row>
    <row r="155" spans="10:10">
      <c r="J155" s="261"/>
    </row>
    <row r="156" spans="10:10">
      <c r="J156" s="261"/>
    </row>
    <row r="157" spans="10:10">
      <c r="J157" s="261"/>
    </row>
    <row r="158" spans="10:10">
      <c r="J158" s="261"/>
    </row>
    <row r="159" spans="10:10">
      <c r="J159" s="261"/>
    </row>
    <row r="160" spans="10:10">
      <c r="J160" s="261"/>
    </row>
    <row r="161" spans="10:10">
      <c r="J161" s="261"/>
    </row>
    <row r="162" spans="10:10">
      <c r="J162" s="261"/>
    </row>
    <row r="163" spans="10:10">
      <c r="J163" s="261"/>
    </row>
    <row r="164" spans="10:10">
      <c r="J164" s="261"/>
    </row>
    <row r="165" spans="10:10">
      <c r="J165" s="261"/>
    </row>
    <row r="166" spans="10:10">
      <c r="J166" s="261"/>
    </row>
    <row r="167" spans="10:10">
      <c r="J167" s="261"/>
    </row>
    <row r="168" spans="10:10">
      <c r="J168" s="261"/>
    </row>
    <row r="169" spans="10:10">
      <c r="J169" s="261"/>
    </row>
    <row r="170" spans="10:10">
      <c r="J170" s="261"/>
    </row>
    <row r="171" spans="10:10">
      <c r="J171" s="261"/>
    </row>
    <row r="172" spans="10:10">
      <c r="J172" s="261"/>
    </row>
    <row r="173" spans="10:10">
      <c r="J173" s="261"/>
    </row>
    <row r="174" spans="10:10">
      <c r="J174" s="261"/>
    </row>
    <row r="175" spans="10:10">
      <c r="J175" s="261"/>
    </row>
    <row r="176" spans="10:10">
      <c r="J176" s="261"/>
    </row>
    <row r="177" spans="10:10">
      <c r="J177" s="261"/>
    </row>
    <row r="178" spans="10:10">
      <c r="J178" s="261"/>
    </row>
    <row r="179" spans="10:10">
      <c r="J179" s="261"/>
    </row>
    <row r="180" spans="10:10">
      <c r="J180" s="261"/>
    </row>
    <row r="181" spans="10:10">
      <c r="J181" s="261"/>
    </row>
    <row r="182" spans="10:10">
      <c r="J182" s="261"/>
    </row>
    <row r="183" spans="10:10">
      <c r="J183" s="261"/>
    </row>
    <row r="184" spans="10:10">
      <c r="J184" s="261"/>
    </row>
    <row r="185" spans="10:10">
      <c r="J185" s="261"/>
    </row>
    <row r="186" spans="10:10">
      <c r="J186" s="261"/>
    </row>
    <row r="187" spans="10:10">
      <c r="J187" s="261"/>
    </row>
    <row r="188" spans="10:10">
      <c r="J188" s="261"/>
    </row>
    <row r="189" spans="10:10">
      <c r="J189" s="261"/>
    </row>
    <row r="190" spans="10:10">
      <c r="J190" s="261"/>
    </row>
    <row r="191" spans="10:10">
      <c r="J191" s="261"/>
    </row>
    <row r="192" spans="10:10">
      <c r="J192" s="261"/>
    </row>
    <row r="193" spans="10:10">
      <c r="J193" s="261"/>
    </row>
    <row r="194" spans="10:10">
      <c r="J194" s="261"/>
    </row>
    <row r="195" spans="10:10">
      <c r="J195" s="261"/>
    </row>
    <row r="196" spans="10:10">
      <c r="J196" s="261"/>
    </row>
    <row r="197" spans="10:10">
      <c r="J197" s="261"/>
    </row>
    <row r="198" spans="10:10">
      <c r="J198" s="261"/>
    </row>
    <row r="199" spans="10:10">
      <c r="J199" s="261"/>
    </row>
    <row r="200" spans="10:10">
      <c r="J200" s="261"/>
    </row>
    <row r="201" spans="10:10">
      <c r="J201" s="261"/>
    </row>
    <row r="202" spans="10:10">
      <c r="J202" s="261"/>
    </row>
    <row r="203" spans="10:10">
      <c r="J203" s="261"/>
    </row>
  </sheetData>
  <mergeCells count="97">
    <mergeCell ref="C20:D20"/>
    <mergeCell ref="C14:D14"/>
    <mergeCell ref="C16:D16"/>
    <mergeCell ref="C17:D17"/>
    <mergeCell ref="C18:D18"/>
    <mergeCell ref="C19:D19"/>
    <mergeCell ref="C15:D15"/>
    <mergeCell ref="A1:O1"/>
    <mergeCell ref="J3:K3"/>
    <mergeCell ref="C4:D4"/>
    <mergeCell ref="C5:D5"/>
    <mergeCell ref="C13:D13"/>
    <mergeCell ref="C6:D6"/>
    <mergeCell ref="C7:D7"/>
    <mergeCell ref="C8:D8"/>
    <mergeCell ref="C10:D10"/>
    <mergeCell ref="C11:D11"/>
    <mergeCell ref="C12:D12"/>
    <mergeCell ref="A2:O2"/>
    <mergeCell ref="C9:D9"/>
    <mergeCell ref="C22:D22"/>
    <mergeCell ref="C23:D23"/>
    <mergeCell ref="C24:D24"/>
    <mergeCell ref="C26:D26"/>
    <mergeCell ref="C27:D27"/>
    <mergeCell ref="C44:D44"/>
    <mergeCell ref="C38:D38"/>
    <mergeCell ref="C29:D29"/>
    <mergeCell ref="C30:D30"/>
    <mergeCell ref="C25:D25"/>
    <mergeCell ref="C37:D37"/>
    <mergeCell ref="C40:D40"/>
    <mergeCell ref="C41:D41"/>
    <mergeCell ref="C42:D42"/>
    <mergeCell ref="C43:D43"/>
    <mergeCell ref="C33:D33"/>
    <mergeCell ref="C34:D34"/>
    <mergeCell ref="C35:D35"/>
    <mergeCell ref="C36:D36"/>
    <mergeCell ref="C28:D28"/>
    <mergeCell ref="C31:D31"/>
    <mergeCell ref="C57:D57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6:D56"/>
    <mergeCell ref="C55:D55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72:D72"/>
    <mergeCell ref="C73:D73"/>
    <mergeCell ref="G73:H73"/>
    <mergeCell ref="C76:D76"/>
    <mergeCell ref="C74:D74"/>
    <mergeCell ref="C80:D80"/>
    <mergeCell ref="C81:D81"/>
    <mergeCell ref="C100:D100"/>
    <mergeCell ref="C83:D83"/>
    <mergeCell ref="C84:D84"/>
    <mergeCell ref="C85:D85"/>
    <mergeCell ref="C86:D86"/>
    <mergeCell ref="C87:D87"/>
    <mergeCell ref="C88:D88"/>
    <mergeCell ref="C82:D82"/>
    <mergeCell ref="C70:D70"/>
    <mergeCell ref="C71:D71"/>
    <mergeCell ref="C103:D103"/>
    <mergeCell ref="C89:D89"/>
    <mergeCell ref="C93:D93"/>
    <mergeCell ref="C102:D102"/>
    <mergeCell ref="C101:D101"/>
    <mergeCell ref="C91:D91"/>
    <mergeCell ref="C92:D92"/>
    <mergeCell ref="C95:D95"/>
    <mergeCell ref="C97:D97"/>
    <mergeCell ref="C98:D98"/>
    <mergeCell ref="C99:D99"/>
    <mergeCell ref="C77:D77"/>
    <mergeCell ref="C78:D78"/>
    <mergeCell ref="C79:D79"/>
  </mergeCells>
  <pageMargins left="0.70866141732283472" right="0.45" top="0.74803149606299213" bottom="0.74803149606299213" header="0.31496062992125984" footer="0.31496062992125984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Minister Final 12-12-2016</vt:lpstr>
      <vt:lpstr>CompletedPWD Dec16</vt:lpstr>
      <vt:lpstr>PW(Roads)</vt:lpstr>
      <vt:lpstr>'Minister Final 12-12-2016'!Print_Area</vt:lpstr>
      <vt:lpstr>'PW(Roads)'!Print_Area</vt:lpstr>
      <vt:lpstr>'Minister Final 12-12-2016'!Print_Titles</vt:lpstr>
      <vt:lpstr>'PW(Roads)'!Print_Titles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2019-05-31T22:28:55Z</dcterms:modified>
</cp:coreProperties>
</file>